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86" documentId="13_ncr:1_{F6CB121F-512D-4AA6-A0C1-0FB36C537598}" xr6:coauthVersionLast="47" xr6:coauthVersionMax="47" xr10:uidLastSave="{6C6ADDE9-5F07-47C5-B9AA-596A2B710558}"/>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3"/>
  <c r="G4" i="3"/>
  <c r="G5" i="3"/>
  <c r="G6" i="3"/>
  <c r="I3" i="4"/>
  <c r="J3" i="4"/>
  <c r="I3" i="6"/>
  <c r="I4" i="6"/>
  <c r="L3" i="3"/>
  <c r="J3" i="3"/>
  <c r="I3" i="3"/>
  <c r="B3"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<sst xmlns="http://schemas.openxmlformats.org/spreadsheetml/2006/main" count="178600" uniqueCount="39081">
  <si>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</si>
  <si>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</si>
  <si>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</si>
  <si>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</si>
  <si>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</si>
  <si>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</si>
  <si>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</si>
  <si>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</si>
  <si>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</si>
  <si>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</si>
  <si>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</si>
  <si>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</si>
  <si>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</si>
  <si>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</si>
  <si>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</si>
  <si>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</si>
  <si>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</si>
  <si>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</si>
  <si>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</si>
  <si>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</si>
  <si>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</si>
  <si>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</si>
  <si>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</si>
  <si>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</si>
  <si>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</si>
  <si>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</si>
  <si>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</si>
  <si>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</si>
  <si>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</si>
  <si>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</si>
  <si>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</si>
  <si>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</si>
  <si>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</si>
  <si>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</si>
  <si>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</si>
  <si>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</si>
  <si>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</si>
  <si>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</si>
  <si>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</si>
  <si>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</si>
  <si>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</si>
  <si>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</si>
  <si>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</si>
  <si>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</si>
  <si>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</si>
  <si>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</si>
  <si>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</si>
  <si>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</si>
  <si>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</si>
  <si>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</si>
  <si>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</si>
  <si>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</si>
  <si>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</si>
  <si>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</si>
  <si>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</si>
  <si>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</si>
  <si>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</si>
  <si>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</si>
  <si>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</si>
  <si>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</si>
  <si>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</si>
  <si>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</si>
  <si>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</si>
  <si>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</si>
  <si>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</si>
  <si>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</si>
  <si>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</si>
  <si>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</si>
  <si>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</si>
  <si>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</si>
  <si>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</si>
  <si>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</si>
  <si>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</si>
  <si>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</si>
  <si>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</si>
  <si>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</si>
  <si>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</si>
  <si>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</si>
  <si>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</si>
  <si>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</si>
  <si>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</si>
  <si>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</si>
  <si>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</si>
  <si>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</si>
  <si>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</si>
  <si>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</si>
  <si>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</si>
  <si>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</si>
  <si>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</si>
  <si>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</si>
  <si>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</si>
  <si>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</si>
  <si>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</si>
  <si>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</si>
  <si>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</si>
  <si>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</si>
  <si>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</si>
  <si>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</si>
  <si>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</si>
  <si>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</si>
  <si>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</si>
  <si>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</si>
  <si>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</si>
  <si>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</si>
  <si>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</si>
  <si>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</si>
  <si>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</si>
  <si>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</si>
  <si>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</si>
  <si>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</si>
  <si>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</si>
  <si>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</si>
  <si>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</si>
  <si>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</si>
  <si>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</si>
  <si>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</si>
  <si>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</si>
  <si>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</si>
  <si>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</si>
  <si>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</si>
  <si>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</si>
  <si>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</si>
  <si>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</si>
  <si>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</si>
  <si>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</si>
  <si>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</si>
  <si>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</si>
  <si>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</si>
  <si>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</si>
  <si>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</si>
  <si>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</si>
  <si>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</si>
  <si>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</si>
  <si>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</si>
  <si>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</si>
  <si>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</si>
  <si>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</si>
  <si>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</si>
  <si>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</si>
  <si>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</si>
  <si>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</si>
  <si>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</si>
  <si>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</si>
  <si>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</si>
  <si>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</si>
  <si>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</si>
  <si>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</si>
  <si>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</si>
  <si>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</si>
  <si>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</si>
  <si>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</si>
  <si>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</si>
  <si>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</si>
  <si>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</si>
  <si>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</si>
  <si>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</si>
  <si>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</si>
  <si>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</si>
  <si>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</si>
  <si>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</si>
  <si>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</si>
  <si>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</si>
  <si>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</si>
  <si>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</si>
  <si>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</si>
  <si>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</si>
  <si>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</si>
  <si>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</si>
  <si>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</si>
  <si>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</si>
  <si>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</si>
  <si>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</si>
  <si>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</si>
  <si>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</si>
  <si>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</si>
  <si>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</si>
  <si>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</si>
  <si>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</si>
  <si>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</si>
  <si>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</si>
  <si>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</si>
  <si>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</si>
  <si>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</si>
  <si>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</si>
  <si>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</si>
  <si>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</si>
  <si>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</si>
  <si>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</si>
  <si>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</si>
  <si>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</si>
  <si>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</si>
  <si>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</si>
  <si>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</si>
  <si>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</si>
  <si>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</si>
  <si>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</si>
  <si>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</si>
  <si>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</si>
  <si>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</si>
  <si>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</si>
  <si>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</si>
  <si>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</si>
  <si>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</si>
  <si>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</si>
  <si>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</si>
  <si>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</si>
  <si>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</si>
  <si>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</si>
  <si>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</si>
  <si>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</si>
  <si>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</si>
  <si>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</si>
  <si>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</si>
  <si>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</si>
  <si>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</si>
  <si>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</si>
  <si>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</si>
  <si>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</si>
  <si>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</si>
  <si>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</si>
  <si>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</si>
  <si>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</si>
  <si>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</si>
  <si>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</si>
  <si>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</si>
  <si>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</si>
  <si>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</si>
  <si>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</si>
  <si>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</si>
  <si>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</si>
  <si>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</si>
  <si>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</si>
  <si>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</si>
  <si>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</si>
  <si>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</si>
  <si>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</si>
  <si>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</si>
  <si>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</si>
  <si>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</si>
  <si>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</si>
  <si>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</si>
  <si>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</si>
  <si>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</si>
  <si>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</si>
  <si>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</si>
  <si>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</si>
  <si>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</si>
  <si>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</si>
  <si>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</si>
  <si>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</si>
  <si>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</si>
  <si>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</si>
  <si>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</si>
  <si>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</si>
  <si>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</si>
  <si>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</si>
  <si>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</si>
  <si>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</si>
  <si>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</si>
  <si>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</si>
  <si>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</si>
  <si>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</si>
  <si>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</si>
  <si>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</si>
  <si>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</si>
  <si>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</si>
  <si>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</si>
  <si>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</si>
  <si>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</si>
  <si>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</si>
  <si>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</si>
  <si>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</si>
  <si>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</si>
  <si>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</si>
  <si>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</si>
  <si>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</si>
  <si>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</si>
  <si>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</si>
  <si>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</si>
  <si>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</si>
  <si>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</si>
  <si>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</si>
  <si>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</si>
  <si>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</si>
  <si>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</si>
  <si>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</si>
  <si>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</si>
  <si>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</si>
  <si>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</si>
  <si>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</si>
  <si>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</si>
  <si>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</si>
  <si>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</si>
  <si>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</si>
  <si>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</si>
  <si>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</si>
  <si>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</si>
  <si>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</si>
  <si>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</si>
  <si>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</si>
  <si>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</si>
  <si>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</si>
  <si>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</si>
  <si>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</si>
  <si>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</si>
  <si>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</si>
  <si>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</si>
  <si>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</si>
  <si>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</si>
  <si>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</si>
  <si>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</si>
  <si>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</si>
  <si>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</si>
  <si>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</si>
  <si>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</si>
  <si>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</si>
  <si>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</si>
  <si>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</si>
  <si>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</si>
  <si>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</si>
  <si>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</si>
  <si>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</si>
  <si>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</si>
  <si>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</si>
  <si>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</si>
  <si>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</si>
  <si>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</si>
  <si>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</si>
  <si>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</si>
  <si>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</si>
  <si>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</si>
  <si>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</si>
  <si>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</si>
  <si>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</si>
  <si>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</si>
  <si>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</si>
  <si>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</si>
  <si>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</si>
  <si>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</si>
  <si>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</si>
  <si>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</si>
  <si>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</si>
  <si>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</si>
  <si>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</si>
  <si>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</si>
  <si>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</si>
  <si>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</si>
  <si>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</si>
  <si>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</si>
  <si>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</si>
  <si>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</si>
  <si>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</si>
  <si>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</si>
  <si>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</si>
  <si>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</si>
  <si>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</si>
  <si>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</si>
  <si>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</si>
  <si>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</si>
  <si>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</si>
  <si>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</si>
  <si>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</si>
  <si>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</si>
  <si>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</si>
  <si>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</si>
  <si>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</si>
  <si>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</si>
  <si>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</si>
  <si>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</si>
  <si>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</si>
  <si>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</si>
  <si>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</si>
  <si>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</si>
  <si>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</si>
  <si>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</si>
  <si>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</si>
  <si>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</si>
  <si>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</si>
  <si>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</si>
  <si>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</si>
  <si>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</si>
  <si>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</si>
  <si>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</si>
  <si>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</si>
  <si>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</si>
  <si>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</si>
  <si>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</si>
  <si>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</si>
  <si>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</si>
  <si>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</si>
  <si>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</si>
  <si>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</si>
  <si>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</si>
  <si>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</si>
  <si>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</si>
  <si>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</si>
  <si>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</si>
  <si>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</si>
  <si>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</si>
  <si>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</si>
  <si>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</si>
  <si>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</si>
  <si>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</si>
  <si>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</si>
  <si>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</si>
  <si>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</si>
  <si>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</si>
  <si>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</si>
  <si>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</si>
  <si>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</si>
  <si>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</si>
  <si>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</si>
  <si>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</si>
  <si>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</si>
  <si>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</si>
  <si>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</si>
  <si>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</si>
  <si>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</si>
  <si>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</si>
  <si>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</si>
  <si>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</si>
  <si>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</si>
  <si>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</si>
  <si>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</si>
  <si>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</si>
  <si>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</si>
  <si>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</si>
  <si>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</si>
  <si>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</si>
  <si>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</si>
  <si>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</si>
  <si>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</si>
  <si>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</si>
  <si>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</si>
  <si>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</si>
  <si>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</si>
  <si>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</si>
  <si>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</si>
  <si>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</si>
  <si>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</si>
  <si>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</si>
  <si>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</si>
  <si>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</si>
  <si>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</si>
  <si>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</si>
  <si>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</si>
  <si>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</si>
  <si>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</si>
  <si>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</si>
  <si>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</si>
  <si>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</si>
  <si>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</si>
  <si>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</si>
  <si>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</si>
  <si>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</si>
  <si>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</si>
  <si>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</si>
  <si>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</si>
  <si>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</si>
  <si>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</si>
  <si>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</si>
  <si>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</si>
  <si>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</si>
  <si>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</si>
  <si>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</si>
  <si>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</si>
  <si>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</si>
  <si>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</si>
  <si>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</si>
  <si>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</si>
  <si>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</si>
  <si>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</si>
  <si>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</si>
  <si>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</si>
  <si>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</si>
  <si>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</si>
  <si>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</si>
  <si>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</si>
  <si>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</si>
  <si>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</si>
  <si>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</si>
  <si>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</si>
  <si>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</si>
  <si>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</si>
  <si>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</si>
  <si>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</si>
  <si>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</si>
  <si>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</si>
  <si>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</si>
  <si>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</si>
  <si>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</si>
  <si>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</si>
  <si>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</si>
  <si>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</si>
  <si>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</si>
  <si>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</si>
  <si>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</si>
  <si>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</si>
  <si>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</si>
  <si>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</si>
  <si>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</si>
  <si>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</si>
  <si>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</si>
  <si>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</si>
  <si>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</si>
  <si>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</si>
  <si>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</si>
  <si>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</si>
  <si>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</si>
  <si>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</si>
  <si>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</si>
  <si>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</si>
  <si>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</si>
  <si>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</si>
  <si>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</si>
  <si>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</si>
  <si>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</si>
  <si>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</si>
  <si>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</si>
  <si>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</si>
  <si>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</si>
  <si>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</si>
  <si>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</si>
  <si>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</si>
  <si>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</si>
  <si>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</si>
  <si>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</si>
  <si>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</si>
  <si>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</si>
  <si>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</si>
  <si>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</si>
  <si>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</si>
  <si>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</si>
  <si>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</si>
  <si>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</si>
  <si>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</si>
  <si>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</si>
  <si>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</si>
  <si>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</si>
  <si>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</si>
  <si>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</si>
  <si>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</si>
  <si>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</si>
  <si>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</si>
  <si>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</si>
  <si>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</si>
  <si>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</si>
  <si>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</si>
  <si>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</si>
  <si>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</si>
  <si>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</si>
  <si>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</si>
  <si>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</si>
  <si>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</si>
  <si>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</si>
  <si>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</si>
  <si>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</si>
  <si>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</si>
  <si>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</si>
  <si>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</si>
  <si>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</si>
  <si>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</si>
  <si>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</si>
  <si>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</si>
  <si>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</si>
  <si>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</si>
  <si>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</si>
  <si>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</si>
  <si>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</si>
  <si>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</si>
  <si>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</si>
  <si>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</si>
  <si>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</si>
  <si>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</si>
  <si>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</si>
  <si>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</si>
  <si>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</si>
  <si>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</si>
  <si>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</si>
  <si>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</si>
  <si>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</si>
  <si>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</si>
  <si>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</si>
  <si>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</si>
  <si>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</si>
  <si>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</si>
  <si>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</si>
  <si>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</si>
  <si>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</si>
  <si>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</si>
  <si>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</si>
  <si>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</si>
  <si>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</si>
  <si>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</si>
  <si>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</si>
  <si>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</si>
  <si>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</si>
  <si>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</si>
  <si>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</si>
  <si>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</si>
  <si>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</si>
  <si>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</si>
  <si>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</si>
  <si>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</si>
  <si>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</si>
  <si>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</si>
  <si>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</si>
  <si>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</si>
  <si>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</si>
  <si>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</si>
  <si>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</si>
  <si>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</si>
  <si>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</si>
  <si>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</si>
  <si>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</si>
  <si>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</si>
  <si>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</si>
  <si>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</si>
  <si>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</si>
  <si>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</si>
  <si>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</si>
  <si>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</si>
  <si>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</si>
  <si>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</si>
  <si>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</si>
  <si>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</si>
  <si>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</si>
  <si>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</si>
  <si>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</si>
  <si>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</si>
  <si>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</si>
  <si>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</si>
  <si>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</si>
  <si>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</si>
  <si>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</si>
  <si>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</si>
  <si>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</si>
  <si>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</si>
  <si>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</si>
  <si>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</si>
  <si>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</si>
  <si>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</si>
  <si>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</si>
  <si>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</si>
  <si>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</si>
  <si>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</si>
  <si>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</si>
  <si>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</si>
  <si>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</si>
  <si>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</si>
  <si>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</si>
  <si>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</si>
  <si>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</si>
  <si>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</si>
  <si>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</si>
  <si>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</si>
  <si>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</si>
  <si>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</si>
  <si>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</si>
  <si>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</si>
  <si>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</si>
  <si>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</si>
  <si>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</si>
  <si>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</si>
  <si>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</si>
  <si>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</si>
  <si>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</si>
  <si>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</si>
  <si>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</si>
  <si>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</si>
  <si>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</si>
  <si>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</si>
  <si>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</si>
  <si>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</si>
  <si>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</si>
  <si>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</si>
  <si>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</si>
  <si>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</si>
  <si>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</si>
  <si>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</si>
  <si>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</si>
  <si>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</si>
  <si>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</si>
  <si>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</si>
  <si>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</si>
  <si>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</si>
  <si>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</si>
  <si>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</si>
  <si>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</si>
  <si>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</si>
  <si>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</si>
  <si>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</si>
  <si>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</si>
  <si>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</si>
  <si>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</si>
  <si>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</si>
  <si>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</si>
  <si>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</si>
  <si>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</si>
  <si>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</si>
  <si>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</si>
  <si>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</si>
  <si>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</si>
  <si>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</si>
  <si>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</si>
  <si>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</si>
  <si>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</si>
  <si>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</si>
  <si>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</si>
  <si>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</si>
  <si>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</si>
  <si>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</si>
  <si>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</si>
  <si>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</si>
  <si>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</si>
  <si>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</si>
  <si>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</si>
  <si>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</si>
  <si>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</si>
  <si>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</si>
  <si>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</si>
  <si>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</si>
  <si>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</si>
  <si>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</si>
  <si>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</si>
  <si>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</si>
  <si>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</si>
  <si>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</si>
  <si>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</si>
  <si>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</si>
  <si>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</si>
  <si>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</si>
  <si>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</si>
  <si>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</si>
  <si>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</si>
  <si>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</si>
  <si>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</si>
  <si>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</si>
  <si>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</si>
  <si>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</si>
  <si>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</si>
  <si>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</si>
  <si>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</si>
  <si>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</si>
  <si>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</si>
  <si>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</si>
  <si>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</si>
  <si>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</si>
  <si>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</si>
  <si>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</si>
  <si>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</si>
  <si>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</si>
  <si>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</si>
  <si>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</si>
  <si>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</si>
  <si>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</si>
  <si>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</si>
  <si>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</si>
  <si>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</si>
  <si>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</si>
  <si>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</si>
  <si>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</si>
  <si>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</si>
  <si>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</si>
  <si>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</si>
  <si>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</si>
  <si>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</si>
  <si>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</si>
  <si>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</si>
  <si>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</si>
  <si>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</si>
  <si>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</si>
  <si>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</si>
  <si>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</si>
  <si>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</si>
  <si>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</si>
  <si>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</si>
  <si>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</si>
  <si>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</si>
  <si>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</si>
  <si>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</si>
  <si>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</si>
  <si>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</si>
  <si>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</si>
  <si>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</si>
  <si>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</si>
  <si>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</si>
  <si>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</si>
  <si>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</si>
  <si>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</si>
  <si>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</si>
  <si>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</si>
  <si>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</si>
  <si>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</si>
  <si>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</si>
  <si>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</si>
  <si>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</si>
  <si>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</si>
  <si>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</si>
  <si>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</si>
  <si>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</si>
  <si>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</si>
  <si>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</si>
  <si>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</si>
  <si>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</si>
  <si>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</si>
  <si>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</si>
  <si>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</si>
  <si>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</si>
  <si>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</si>
  <si>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</si>
  <si>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</si>
  <si>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</si>
  <si>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</si>
  <si>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</si>
  <si>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</si>
  <si>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</si>
  <si>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</si>
  <si>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</si>
  <si>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</si>
  <si>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</si>
  <si>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</si>
  <si>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</si>
  <si>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</si>
  <si>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</si>
  <si>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</si>
  <si>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</si>
  <si>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</si>
  <si>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</si>
  <si>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</si>
  <si>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</si>
  <si>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</si>
  <si>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</si>
  <si>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</si>
  <si>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</si>
  <si>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</si>
  <si>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</si>
  <si>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</si>
  <si>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</si>
  <si>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</si>
  <si>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</si>
  <si>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</si>
  <si>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</si>
  <si>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</si>
  <si>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</si>
  <si>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</si>
  <si>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</si>
  <si>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</si>
  <si>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</si>
  <si>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</si>
  <si>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</si>
  <si>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</si>
  <si>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</si>
  <si>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</si>
  <si>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</si>
  <si>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</si>
  <si>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</si>
  <si>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</si>
  <si>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</si>
  <si>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</si>
  <si>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</si>
  <si>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</si>
  <si>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</si>
  <si>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</si>
  <si>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</si>
  <si>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</si>
  <si>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</si>
  <si>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</si>
  <si>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</si>
  <si>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</si>
  <si>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</si>
  <si>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</si>
  <si>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</si>
  <si>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</si>
  <si>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</si>
  <si>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</si>
  <si>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</si>
  <si>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</si>
  <si>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</si>
  <si>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</si>
  <si>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</si>
  <si>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</si>
  <si>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</si>
  <si>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</si>
  <si>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</si>
  <si>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</si>
  <si>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</si>
  <si>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</si>
  <si>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</si>
  <si>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</si>
  <si>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</si>
  <si>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</si>
  <si>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</si>
  <si>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</si>
  <si>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</si>
  <si>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</si>
  <si>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</si>
  <si>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</si>
  <si>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</si>
  <si>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</si>
  <si>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</si>
  <si>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</si>
  <si>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</si>
  <si>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</si>
  <si>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</si>
  <si>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</si>
  <si>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</si>
  <si>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</si>
  <si>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</si>
  <si>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</si>
  <si>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</si>
  <si>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</si>
  <si>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</si>
  <si>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</si>
  <si>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</si>
  <si>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</si>
  <si>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</si>
  <si>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</si>
  <si>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</si>
  <si>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</si>
  <si>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</si>
  <si>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</si>
  <si>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</si>
  <si>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</si>
  <si>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</si>
  <si>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</si>
  <si>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</si>
  <si>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</si>
  <si>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</si>
  <si>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</si>
  <si>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</si>
  <si>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</si>
  <si>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</si>
  <si>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</si>
  <si>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</si>
  <si>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</si>
  <si>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</si>
  <si>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</si>
  <si>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</si>
  <si>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</si>
  <si>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</si>
  <si>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</si>
  <si>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</si>
  <si>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</si>
  <si>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</si>
  <si>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</si>
  <si>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</si>
  <si>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</si>
  <si>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</si>
  <si>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</si>
  <si>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</si>
  <si>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</si>
  <si>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</si>
  <si>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</si>
  <si>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</si>
  <si>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</si>
  <si>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</si>
  <si>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</si>
  <si>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</si>
  <si>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</si>
  <si>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</si>
  <si>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</si>
  <si>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</si>
  <si>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</si>
  <si>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</si>
  <si>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</si>
  <si>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</si>
  <si>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</si>
  <si>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</si>
  <si>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</si>
  <si>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</si>
  <si>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</si>
  <si>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</si>
  <si>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</si>
  <si>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</si>
  <si>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</si>
  <si>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</si>
  <si>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</si>
  <si>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</si>
  <si>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</si>
  <si>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</si>
  <si>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</si>
  <si>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</si>
  <si>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</si>
  <si>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</si>
  <si>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</si>
  <si>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</si>
  <si>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</si>
  <si>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</si>
  <si>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</si>
  <si>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</si>
  <si>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</si>
  <si>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</si>
  <si>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</si>
  <si>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</si>
  <si>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</si>
  <si>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</si>
  <si>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</si>
  <si>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</si>
  <si>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</si>
  <si>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</si>
  <si>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</si>
  <si>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</si>
  <si>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</si>
  <si>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</si>
  <si>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</si>
  <si>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</si>
  <si>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</si>
  <si>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</si>
  <si>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</si>
  <si>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</si>
  <si>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</si>
  <si>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</si>
  <si>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</si>
  <si>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</si>
  <si>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</si>
  <si>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</si>
  <si>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</si>
  <si>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</si>
  <si>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</si>
  <si>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</si>
  <si>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</si>
  <si>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</si>
  <si>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</si>
  <si>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</si>
  <si>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</si>
  <si>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</si>
  <si>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</si>
  <si>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</si>
  <si>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</si>
  <si>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</si>
  <si>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</si>
  <si>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</si>
  <si>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</si>
  <si>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</si>
  <si>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</si>
  <si>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</si>
  <si>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</si>
  <si>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</si>
  <si>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</si>
  <si>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</si>
  <si>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</si>
  <si>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</si>
  <si>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</si>
  <si>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</si>
  <si>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</si>
  <si>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</si>
  <si>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</si>
  <si>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</si>
  <si>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</si>
  <si>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</si>
  <si>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</si>
  <si>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</si>
  <si>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</si>
  <si>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</si>
  <si>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</si>
  <si>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</si>
  <si>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</si>
  <si>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</si>
  <si>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</si>
  <si>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</si>
  <si>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</si>
  <si>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</si>
  <si>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</si>
  <si>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</si>
  <si>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</si>
  <si>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</si>
  <si>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</si>
  <si>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</si>
  <si>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</si>
  <si>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</si>
  <si>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</si>
  <si>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</si>
  <si>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</si>
  <si>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</si>
  <si>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</si>
  <si>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</si>
  <si>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</si>
  <si>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</si>
  <si>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</si>
  <si>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</si>
  <si>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</si>
  <si>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</si>
  <si>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</si>
  <si>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</si>
  <si>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</si>
  <si>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</si>
  <si>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</si>
  <si>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</si>
  <si>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</si>
  <si>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</si>
  <si>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</si>
  <si>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</si>
  <si>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</si>
  <si>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</si>
  <si>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</si>
  <si>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</si>
  <si>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</si>
  <si>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</si>
  <si>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</si>
  <si>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</si>
  <si>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</si>
  <si>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</si>
  <si>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</si>
  <si>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</si>
  <si>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</si>
  <si>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</si>
  <si>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</si>
  <si>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</si>
  <si>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</si>
  <si>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</si>
  <si>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</si>
  <si>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</si>
  <si>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</si>
  <si>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</si>
  <si>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</si>
  <si>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</si>
  <si>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</si>
  <si>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</si>
  <si>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</si>
  <si>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</si>
  <si>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</si>
  <si>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</si>
  <si>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</si>
  <si>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</si>
  <si>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</si>
  <si>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</si>
  <si>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</si>
  <si>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</si>
  <si>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</si>
  <si>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</si>
  <si>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</si>
  <si>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</si>
  <si>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</si>
  <si>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</si>
  <si>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</si>
  <si>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</si>
  <si>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</si>
  <si>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</si>
  <si>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</si>
  <si>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</si>
  <si>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</si>
  <si>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</si>
  <si>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</si>
  <si>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</si>
  <si>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</si>
  <si>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</si>
  <si>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</si>
  <si>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</si>
  <si>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</si>
  <si>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</si>
  <si>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</si>
  <si>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</si>
  <si>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</si>
  <si>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</si>
  <si>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</si>
  <si>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</si>
  <si>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</si>
  <si>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</si>
  <si>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</si>
  <si>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</si>
  <si>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</si>
  <si>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</si>
  <si>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</si>
  <si>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</si>
  <si>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</si>
  <si>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</si>
  <si>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</si>
  <si>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</si>
  <si>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</si>
  <si>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</si>
  <si>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</si>
  <si>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</si>
  <si>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</si>
  <si>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</si>
  <si>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</si>
  <si>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</si>
  <si>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</si>
  <si>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</si>
  <si>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</si>
  <si>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</si>
  <si>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</si>
  <si>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</si>
  <si>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</si>
  <si>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</si>
  <si>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</si>
  <si>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</si>
  <si>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</si>
  <si>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</si>
  <si>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</si>
  <si>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</si>
  <si>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</si>
  <si>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</si>
  <si>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</si>
  <si>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</si>
  <si>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</si>
  <si>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</si>
  <si>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</si>
  <si>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</si>
  <si>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</si>
  <si>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</si>
  <si>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</si>
  <si>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</si>
  <si>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</si>
  <si>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</si>
  <si>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</si>
  <si>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</si>
  <si>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</si>
  <si>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</si>
  <si>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</si>
  <si>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</si>
  <si>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</si>
  <si>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</si>
  <si>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</si>
  <si>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</si>
  <si>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</si>
  <si>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</si>
  <si>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</si>
  <si>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</si>
  <si>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</si>
  <si>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</si>
  <si>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</si>
  <si>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</si>
  <si>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</si>
  <si>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</si>
  <si>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</si>
  <si>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</si>
  <si>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</si>
  <si>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</si>
  <si>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</si>
  <si>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</si>
  <si>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</si>
  <si>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</si>
  <si>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</si>
  <si>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</si>
  <si>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</si>
  <si>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</si>
  <si>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</si>
  <si>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</si>
  <si>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</si>
  <si>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</si>
  <si>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</si>
  <si>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</si>
  <si>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</si>
  <si>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</si>
  <si>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</si>
  <si>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</si>
  <si>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</si>
  <si>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</si>
  <si>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</si>
  <si>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</si>
  <si>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</si>
  <si>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</si>
  <si>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</si>
  <si>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</si>
  <si>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</si>
  <si>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</si>
  <si>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</si>
  <si>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</si>
  <si>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</si>
  <si>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</si>
  <si>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</si>
  <si>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</si>
  <si>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</si>
  <si>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</si>
  <si>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</si>
  <si>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</si>
  <si>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</si>
  <si>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</si>
  <si>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</si>
  <si>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</si>
  <si>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</si>
  <si>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</si>
  <si>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</si>
  <si>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</si>
  <si>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</si>
  <si>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</si>
  <si>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</si>
  <si>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</si>
  <si>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</si>
  <si>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</si>
  <si>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</si>
  <si>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</si>
  <si>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</si>
  <si>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</si>
  <si>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</si>
  <si>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</si>
  <si>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</si>
  <si>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</si>
  <si>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</si>
  <si>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</si>
  <si>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</si>
  <si>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</si>
  <si>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</si>
  <si>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</si>
  <si>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</si>
  <si>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</si>
  <si>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</si>
  <si>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</si>
  <si>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</si>
  <si>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</si>
  <si>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</si>
  <si>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</si>
  <si>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</si>
  <si>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</si>
  <si>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</si>
  <si>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</si>
  <si>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</si>
  <si>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</si>
  <si>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</si>
  <si>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</si>
  <si>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</si>
  <si>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</si>
  <si>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</si>
  <si>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</si>
  <si>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</si>
  <si>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</si>
  <si>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</si>
  <si>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</si>
  <si>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</si>
  <si>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</si>
  <si>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</si>
  <si>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</si>
  <si>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</si>
  <si>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</si>
  <si>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</si>
  <si>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</si>
  <si>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</si>
  <si>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</si>
  <si>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</si>
  <si>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</si>
  <si>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</si>
  <si>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</si>
  <si>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</si>
  <si>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</si>
  <si>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</si>
  <si>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</si>
  <si>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</si>
  <si>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</si>
  <si>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</si>
  <si>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</si>
  <si>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</si>
  <si>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</si>
  <si>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</si>
  <si>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</si>
  <si>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</si>
  <si>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</si>
  <si>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</si>
  <si>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</si>
  <si>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</si>
  <si>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</si>
  <si>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</si>
  <si>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</si>
  <si>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</si>
  <si>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</si>
  <si>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</si>
  <si>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</si>
  <si>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</si>
  <si>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</si>
  <si>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</si>
  <si>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</si>
  <si>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</si>
  <si>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</si>
  <si>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</si>
  <si>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</si>
  <si>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</si>
  <si>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</si>
  <si>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</si>
  <si>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</si>
  <si>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</si>
  <si>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</si>
  <si>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</si>
  <si>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</si>
  <si>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</si>
  <si>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</si>
  <si>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</si>
  <si>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</si>
  <si>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</si>
  <si>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</si>
  <si>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</si>
  <si>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</si>
  <si>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</si>
  <si>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</si>
  <si>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</si>
  <si>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</si>
  <si>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</si>
  <si>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</si>
  <si>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</si>
  <si>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</si>
  <si>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</si>
  <si>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</si>
  <si>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</si>
  <si>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</si>
  <si>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</si>
  <si>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</si>
  <si>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</si>
  <si>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</si>
  <si>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</si>
  <si>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</si>
  <si>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</si>
  <si>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</si>
  <si>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</si>
  <si>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</si>
  <si>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</si>
  <si>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</si>
  <si>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</si>
  <si>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</si>
  <si>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</si>
  <si>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</si>
  <si>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</si>
  <si>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</si>
  <si>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</si>
  <si>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</si>
  <si>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</si>
  <si>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</si>
  <si>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</si>
  <si>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</si>
  <si>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</si>
  <si>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</si>
  <si>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</si>
  <si>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</si>
  <si>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</si>
  <si>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</si>
  <si>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</si>
  <si>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</si>
  <si>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</si>
  <si>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</si>
  <si>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</si>
  <si>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</si>
  <si>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</si>
  <si>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</si>
  <si>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</si>
  <si>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</si>
  <si>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</si>
  <si>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</si>
  <si>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</si>
  <si>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</si>
  <si>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</si>
  <si>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</si>
  <si>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</si>
  <si>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</si>
  <si>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</si>
  <si>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</si>
  <si>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</si>
  <si>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</si>
  <si>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</si>
  <si>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</si>
  <si>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</si>
  <si>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</si>
  <si>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</si>
  <si>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</si>
  <si>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</si>
  <si>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</si>
  <si>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</si>
  <si>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</si>
  <si>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</si>
  <si>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</si>
  <si>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</si>
  <si>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</si>
  <si>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</si>
  <si>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</si>
  <si>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</si>
  <si>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</si>
  <si>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</si>
  <si>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</si>
  <si>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</si>
  <si>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</si>
  <si>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</si>
  <si>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</si>
  <si>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</si>
  <si>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</si>
  <si>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</si>
  <si>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</si>
  <si>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</si>
  <si>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</si>
  <si>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</si>
  <si>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</si>
  <si>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</si>
  <si>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</si>
  <si>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</si>
  <si>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</si>
  <si>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</si>
  <si>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</si>
  <si>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</si>
  <si>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</si>
  <si>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</si>
  <si>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</si>
  <si>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</si>
  <si>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</si>
  <si>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</si>
  <si>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</si>
  <si>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</si>
  <si>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</si>
  <si>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</si>
  <si>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</si>
  <si>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</si>
  <si>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</si>
  <si>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</si>
  <si>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</si>
  <si>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</si>
  <si>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</si>
  <si>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</si>
  <si>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</si>
  <si>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</si>
  <si>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</si>
  <si>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</si>
  <si>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</si>
  <si>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</si>
  <si>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</si>
  <si>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</si>
  <si>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</si>
  <si>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</si>
  <si>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</si>
  <si>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</si>
  <si>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</si>
  <si>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</si>
  <si>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</si>
  <si>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</si>
  <si>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</si>
  <si>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</si>
  <si>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</si>
  <si>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</si>
  <si>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</si>
  <si>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</si>
  <si>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</si>
  <si>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</si>
  <si>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</si>
  <si>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</si>
  <si>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</si>
  <si>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</si>
  <si>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</si>
  <si>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</si>
  <si>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</si>
  <si>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</si>
  <si>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</si>
  <si>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</si>
  <si>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</si>
  <si>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</si>
  <si>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</si>
  <si>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</si>
  <si>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</si>
  <si>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</si>
  <si>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</si>
  <si>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</si>
  <si>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</si>
  <si>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</si>
  <si>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</si>
  <si>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</si>
  <si>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</si>
  <si>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</si>
  <si>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</si>
  <si>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</si>
  <si>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</si>
  <si>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</si>
  <si>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</si>
  <si>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</si>
  <si>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</si>
  <si>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</si>
  <si>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</si>
  <si>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</si>
  <si>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</si>
  <si>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</si>
  <si>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</si>
  <si>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</si>
  <si>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</si>
  <si>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</si>
  <si>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</si>
  <si>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</si>
  <si>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</si>
  <si>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</si>
  <si>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</si>
  <si>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</si>
  <si>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</si>
  <si>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</si>
  <si>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</si>
  <si>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</si>
  <si>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</si>
  <si>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</si>
  <si>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</si>
  <si>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</si>
  <si>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</si>
  <si>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</si>
  <si>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</si>
  <si>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</si>
  <si>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</si>
  <si>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</si>
  <si>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</si>
  <si>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</si>
  <si>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</si>
  <si>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</si>
  <si>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</si>
  <si>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</si>
  <si>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</si>
  <si>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</si>
  <si>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</si>
  <si>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</si>
  <si>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</si>
  <si>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</si>
  <si>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</si>
  <si>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</si>
  <si>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</si>
  <si>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</si>
  <si>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</si>
  <si>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</si>
  <si>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</si>
  <si>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</si>
  <si>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</si>
  <si>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</si>
  <si>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</si>
  <si>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</si>
  <si>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</si>
  <si>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</si>
  <si>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</si>
  <si>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</si>
  <si>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</si>
  <si>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</si>
  <si>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</si>
  <si>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</si>
  <si>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</si>
  <si>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</si>
  <si>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</si>
  <si>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</si>
  <si>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</si>
  <si>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</si>
  <si>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</si>
  <si>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</si>
  <si>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</si>
  <si>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</si>
  <si>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</si>
  <si>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</si>
  <si>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</si>
  <si>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</si>
  <si>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</si>
  <si>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</si>
  <si>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</si>
  <si>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</si>
  <si>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</si>
  <si>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</si>
  <si>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</si>
  <si>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</si>
  <si>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</si>
  <si>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</si>
  <si>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</si>
  <si>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</si>
  <si>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</si>
  <si>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</si>
  <si>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</si>
  <si>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</si>
  <si>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</si>
  <si>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</si>
  <si>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</si>
  <si>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</si>
  <si>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</si>
  <si>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</si>
  <si>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</si>
  <si>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</si>
  <si>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</si>
  <si>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</si>
  <si>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</si>
  <si>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</si>
  <si>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</si>
  <si>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</si>
  <si>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</si>
  <si>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</si>
  <si>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</si>
  <si>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</si>
  <si>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</si>
  <si>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</si>
  <si>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</si>
  <si>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</si>
  <si>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</si>
  <si>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</si>
  <si>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</si>
  <si>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</si>
  <si>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</si>
  <si>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</si>
  <si>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</si>
  <si>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</si>
  <si>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</si>
  <si>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</si>
  <si>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</si>
  <si>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</si>
  <si>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</si>
  <si>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</si>
  <si>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</si>
  <si>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</si>
  <si>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</si>
  <si>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</si>
  <si>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</si>
  <si>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</si>
  <si>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</si>
  <si>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</si>
  <si>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</si>
  <si>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</si>
  <si>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</si>
  <si>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</si>
  <si>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</si>
  <si>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</si>
  <si>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</si>
  <si>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</si>
  <si>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</si>
  <si>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</si>
  <si>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</si>
  <si>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</si>
  <si>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</si>
  <si>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</si>
  <si>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</si>
  <si>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</si>
  <si>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</si>
  <si>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</si>
  <si>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</si>
  <si>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</si>
  <si>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</si>
  <si>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</si>
  <si>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</si>
  <si>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</si>
  <si>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</si>
  <si>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</si>
  <si>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</si>
  <si>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</si>
  <si>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</si>
  <si>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</si>
  <si>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</si>
  <si>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</si>
  <si>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</si>
  <si>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</si>
  <si>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</si>
  <si>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</si>
  <si>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</si>
  <si>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</si>
  <si>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</si>
  <si>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</si>
  <si>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</si>
  <si>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</si>
  <si>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</si>
  <si>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</si>
  <si>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</si>
  <si>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</si>
  <si>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</si>
  <si>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</si>
  <si>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</si>
  <si>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</si>
  <si>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</si>
  <si>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</si>
  <si>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</si>
  <si>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</si>
  <si>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</si>
  <si>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</si>
  <si>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</si>
  <si>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</si>
  <si>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</si>
  <si>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</si>
  <si>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</si>
  <si>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</si>
  <si>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</si>
  <si>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</si>
  <si>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</si>
  <si>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</si>
  <si>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</si>
  <si>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</si>
  <si>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</si>
  <si>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</si>
  <si>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</si>
  <si>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</si>
  <si>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</si>
  <si>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</si>
  <si>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</si>
  <si>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</si>
  <si>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</si>
  <si>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</si>
  <si>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</si>
  <si>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</si>
  <si>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</si>
  <si>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</si>
  <si>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</si>
  <si>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</si>
  <si>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</si>
  <si>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</si>
  <si>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</si>
  <si>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</si>
  <si>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</si>
  <si>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</si>
  <si>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</si>
  <si>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</si>
  <si>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</si>
  <si>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</si>
  <si>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</si>
  <si>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</si>
  <si>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</si>
  <si>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</si>
  <si>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</si>
  <si>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</si>
  <si>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</si>
  <si>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</si>
  <si>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</si>
  <si>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</si>
  <si>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</si>
  <si>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</si>
  <si>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</si>
  <si>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</si>
  <si>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</si>
  <si>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</si>
  <si>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</si>
  <si>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</si>
  <si>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</si>
  <si>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</si>
  <si>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</si>
  <si>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</si>
  <si>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</si>
  <si>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</si>
  <si>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</si>
  <si>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</si>
  <si>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</si>
  <si>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</si>
  <si>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</si>
  <si>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</si>
  <si>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</si>
  <si>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</si>
  <si>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</si>
  <si>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</si>
  <si>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</si>
  <si>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</si>
  <si>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</si>
  <si>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</si>
  <si>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</si>
  <si>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</si>
  <si>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</si>
  <si>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</si>
  <si>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</si>
  <si>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</si>
  <si>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</si>
  <si>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</si>
  <si>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</si>
  <si>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</si>
  <si>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</si>
  <si>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</si>
  <si>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</si>
  <si>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</si>
  <si>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</si>
  <si>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</si>
  <si>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</si>
  <si>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</si>
  <si>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</si>
  <si>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</si>
  <si>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</si>
  <si>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</si>
  <si>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</si>
  <si>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</si>
  <si>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</si>
  <si>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</si>
  <si>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</si>
  <si>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</si>
  <si>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</si>
  <si>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</si>
  <si>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</si>
  <si>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</si>
  <si>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</si>
  <si>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</si>
  <si>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</si>
  <si>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</si>
  <si>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</si>
  <si>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</si>
  <si>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</si>
  <si>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</si>
  <si>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</si>
  <si>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</si>
  <si>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</si>
  <si>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</si>
  <si>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</si>
  <si>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</si>
  <si>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</si>
  <si>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</si>
  <si>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</si>
  <si>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</si>
  <si>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</si>
  <si>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</si>
  <si>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</si>
  <si>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</si>
  <si>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</si>
  <si>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</si>
  <si>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</si>
  <si>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</si>
  <si>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</si>
  <si>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</si>
  <si>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</si>
  <si>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</si>
  <si>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</si>
  <si>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</si>
  <si>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</si>
  <si>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</si>
  <si>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</si>
  <si>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</si>
  <si>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</si>
  <si>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</si>
  <si>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</si>
  <si>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</si>
  <si>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</si>
  <si>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</si>
  <si>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</si>
  <si>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</si>
  <si>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</si>
  <si>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</si>
  <si>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</si>
  <si>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</si>
  <si>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</si>
  <si>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</si>
  <si>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</si>
  <si>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</si>
  <si>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</si>
  <si>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</si>
  <si>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</si>
  <si>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</si>
  <si>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</si>
  <si>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</si>
  <si>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</si>
  <si>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</si>
  <si>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</si>
  <si>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</si>
  <si>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</si>
  <si>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</si>
  <si>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</si>
  <si>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</si>
  <si>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</si>
  <si>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</si>
  <si>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</si>
  <si>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</si>
  <si>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</si>
  <si>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</si>
  <si>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</si>
  <si>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</si>
  <si>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</si>
  <si>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</si>
  <si>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</si>
  <si>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</si>
  <si>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</si>
  <si>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</si>
  <si>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</si>
  <si>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</si>
  <si>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</si>
  <si>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</si>
  <si>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</si>
  <si>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</si>
  <si>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</si>
  <si>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</si>
  <si>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</si>
  <si>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</si>
  <si>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</si>
  <si>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</si>
  <si>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</si>
  <si>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</si>
  <si>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</si>
  <si>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</si>
  <si>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</si>
  <si>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</si>
  <si>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</si>
  <si>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</si>
  <si>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</si>
  <si>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</si>
  <si>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</si>
  <si>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</si>
  <si>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</si>
  <si>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</si>
  <si>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</si>
  <si>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</si>
  <si>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</si>
  <si>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</si>
  <si>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</si>
  <si>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</si>
  <si>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</si>
  <si>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</si>
  <si>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</si>
  <si>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</si>
  <si>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</si>
  <si>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</si>
  <si>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</si>
  <si>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</si>
  <si>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</si>
  <si>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</si>
  <si>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</si>
  <si>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</si>
  <si>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</si>
  <si>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</si>
  <si>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</si>
  <si>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</si>
  <si>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</si>
  <si>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</si>
  <si>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</si>
  <si>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</si>
  <si>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</si>
  <si>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</si>
  <si>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</si>
  <si>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</si>
  <si>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</si>
  <si>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</si>
  <si>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</si>
  <si>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</si>
  <si>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</si>
  <si>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</si>
  <si>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</si>
  <si>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</si>
  <si>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</si>
  <si>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</si>
  <si>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</si>
  <si>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</si>
  <si>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</si>
  <si>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</si>
  <si>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</si>
  <si>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</si>
  <si>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</si>
  <si>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</si>
  <si>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</si>
  <si>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</si>
  <si>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</si>
  <si>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</si>
  <si>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</si>
  <si>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</si>
  <si>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</si>
  <si>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</si>
  <si>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</si>
  <si>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</si>
  <si>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</si>
  <si>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</si>
  <si>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</si>
  <si>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</si>
  <si>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</si>
  <si>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</si>
  <si>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</si>
  <si>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</si>
  <si>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</si>
  <si>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</si>
  <si>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</si>
  <si>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</si>
  <si>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</si>
  <si>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</si>
  <si>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</si>
  <si>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</si>
  <si>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</si>
  <si>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</si>
  <si>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</si>
  <si>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</si>
  <si>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</si>
  <si>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</si>
  <si>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</si>
  <si>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</si>
  <si>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</si>
  <si>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</si>
  <si>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</si>
  <si>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</si>
  <si>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</si>
  <si>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</si>
  <si>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</si>
  <si>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</si>
  <si>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</si>
  <si>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</si>
  <si>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</si>
  <si>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</si>
  <si>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</si>
  <si>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</si>
  <si>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</si>
  <si>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</si>
  <si>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</si>
  <si>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</si>
  <si>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</si>
  <si>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</si>
  <si>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</si>
  <si>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</si>
  <si>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</si>
  <si>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</si>
  <si>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</si>
  <si>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</si>
  <si>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</si>
  <si>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</si>
  <si>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</si>
  <si>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</si>
  <si>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</si>
  <si>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</si>
  <si>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</si>
  <si>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</si>
  <si>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</si>
  <si>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</si>
  <si>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</si>
  <si>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</si>
  <si>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</si>
  <si>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</si>
  <si>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</si>
  <si>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</si>
  <si>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</si>
  <si>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</si>
  <si>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</si>
  <si>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</si>
  <si>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</si>
  <si>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</si>
  <si>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</si>
  <si>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</si>
  <si>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</si>
  <si>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</si>
  <si>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</si>
  <si>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</si>
  <si>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</si>
  <si>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</si>
  <si>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</si>
  <si>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</si>
  <si>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</si>
  <si>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</si>
  <si>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</si>
  <si>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</si>
  <si>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</si>
  <si>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</si>
  <si>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</si>
  <si>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</si>
  <si>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</si>
  <si>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</si>
  <si>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</si>
  <si>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</si>
  <si>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</si>
  <si>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</si>
  <si>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</si>
  <si>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</si>
  <si>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</si>
  <si>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</si>
  <si>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</si>
  <si>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</si>
  <si>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</si>
  <si>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</si>
  <si>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</si>
  <si>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</si>
  <si>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</si>
  <si>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</si>
  <si>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</si>
  <si>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</si>
  <si>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</si>
  <si>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</si>
  <si>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</si>
  <si>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</si>
  <si>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</si>
  <si>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</si>
  <si>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</si>
  <si>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</si>
  <si>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</si>
  <si>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</si>
  <si>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</si>
  <si>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</si>
  <si>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</si>
  <si>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</si>
  <si>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</si>
  <si>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</si>
  <si>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</si>
  <si>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</si>
  <si>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</si>
  <si>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</si>
  <si>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</si>
  <si>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</si>
  <si>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</si>
  <si>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</si>
  <si>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</si>
  <si>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</si>
  <si>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</si>
  <si>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</si>
  <si>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</si>
  <si>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</si>
  <si>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</si>
  <si>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</si>
  <si>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</si>
  <si>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</si>
  <si>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</si>
  <si>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</si>
  <si>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</si>
  <si>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</si>
  <si>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</si>
  <si>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</si>
  <si>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</si>
  <si>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</si>
  <si>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</si>
  <si>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</si>
  <si>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</si>
  <si>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</si>
  <si>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</si>
  <si>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</si>
  <si>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</si>
  <si>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</si>
  <si>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</si>
  <si>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</si>
  <si>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</si>
  <si>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</si>
  <si>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</si>
  <si>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</si>
  <si>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</si>
  <si>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</si>
  <si>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</si>
  <si>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</si>
  <si>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</si>
  <si>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</si>
  <si>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</si>
  <si>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</si>
  <si>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</si>
  <si>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</si>
  <si>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</si>
  <si>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</si>
  <si>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</si>
  <si>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</si>
  <si>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</si>
  <si>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</si>
  <si>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</si>
  <si>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</si>
  <si>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</si>
  <si>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</si>
  <si>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</si>
  <si>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</si>
  <si>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</si>
  <si>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</si>
  <si>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</si>
  <si>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</si>
  <si>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</si>
  <si>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</si>
  <si>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</si>
  <si>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</si>
  <si>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</si>
  <si>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</si>
  <si>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</si>
  <si>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</si>
  <si>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</si>
  <si>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</si>
  <si>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</si>
  <si>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</si>
  <si>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</si>
  <si>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</si>
  <si>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</si>
  <si>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</si>
  <si>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</si>
  <si>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</si>
  <si>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</si>
  <si>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</si>
  <si>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</si>
  <si>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</si>
  <si>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</si>
  <si>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</si>
  <si>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</si>
  <si>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</si>
  <si>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</si>
  <si>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</si>
  <si>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</si>
  <si>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</si>
  <si>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</si>
  <si>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</si>
  <si>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</si>
  <si>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</si>
  <si>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</si>
  <si>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</si>
  <si>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</si>
  <si>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</si>
  <si>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</si>
  <si>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</si>
  <si>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</si>
  <si>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</si>
  <si>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</si>
  <si>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</si>
  <si>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</si>
  <si>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</si>
  <si>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</si>
  <si>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</si>
  <si>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</si>
  <si>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</si>
  <si>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</si>
  <si>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</si>
  <si>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</si>
  <si>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</si>
  <si>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</si>
  <si>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</si>
  <si>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</si>
  <si>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</si>
  <si>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</si>
  <si>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</si>
  <si>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</si>
  <si>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</si>
  <si>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</si>
  <si>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</si>
  <si>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</si>
  <si>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</si>
  <si>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</si>
  <si>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</si>
  <si>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</si>
  <si>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</si>
  <si>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</si>
  <si>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</si>
  <si>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</si>
  <si>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</si>
  <si>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</si>
  <si>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</si>
  <si>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</si>
  <si>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</si>
  <si>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</si>
  <si>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</si>
  <si>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</si>
  <si>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</si>
  <si>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</si>
  <si>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</si>
  <si>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</si>
  <si>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</si>
  <si>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</si>
  <si>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</si>
  <si>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</si>
  <si>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</si>
  <si>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</si>
  <si>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</si>
  <si>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</si>
  <si>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</si>
  <si>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</si>
  <si>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</si>
  <si>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</si>
  <si>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</si>
  <si>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</si>
  <si>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</si>
  <si>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</si>
  <si>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</si>
  <si>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</si>
  <si>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</si>
  <si>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</si>
  <si>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</si>
  <si>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</si>
  <si>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</si>
  <si>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</si>
  <si>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</si>
  <si>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</si>
  <si>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</si>
  <si>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</si>
  <si>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</si>
  <si>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</si>
  <si>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</si>
  <si>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</si>
  <si>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</si>
  <si>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</si>
  <si>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</si>
  <si>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</si>
  <si>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</si>
  <si>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</si>
  <si>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</si>
  <si>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</si>
  <si>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</si>
  <si>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</si>
  <si>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</si>
  <si>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</si>
  <si>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</si>
  <si>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</si>
  <si>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</si>
  <si>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</si>
  <si>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</si>
  <si>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</si>
  <si>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</si>
  <si>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</si>
  <si>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</si>
  <si>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</si>
  <si>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</si>
  <si>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</si>
  <si>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</si>
  <si>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</si>
  <si>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</si>
  <si>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</si>
  <si>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</si>
  <si>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</si>
  <si>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</si>
  <si>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</si>
  <si>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</si>
  <si>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</si>
  <si>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</si>
  <si>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</si>
  <si>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</si>
  <si>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</si>
  <si>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</si>
  <si>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</si>
  <si>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</si>
  <si>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</si>
  <si>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</si>
  <si>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</si>
  <si>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</si>
  <si>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</si>
  <si>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</si>
  <si>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</si>
  <si>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</si>
  <si>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</si>
  <si>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</si>
  <si>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</si>
  <si>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</si>
  <si>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</si>
  <si>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</si>
  <si>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</si>
  <si>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</si>
  <si>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</si>
  <si>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</si>
  <si>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</si>
  <si>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</si>
  <si>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</si>
  <si>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</si>
  <si>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</si>
  <si>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</si>
  <si>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</si>
  <si>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</si>
  <si>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</si>
  <si>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</si>
  <si>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</si>
  <si>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</si>
  <si>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</si>
  <si>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</si>
  <si>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</si>
  <si>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</si>
  <si>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</si>
  <si>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</si>
  <si>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</si>
  <si>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</si>
  <si>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</si>
  <si>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</si>
  <si>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</si>
  <si>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</si>
  <si>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</si>
  <si>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</si>
  <si>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</si>
  <si>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</si>
  <si>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</si>
  <si>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</si>
  <si>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</si>
  <si>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</si>
  <si>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</si>
  <si>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</si>
  <si>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</si>
  <si>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</si>
  <si>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</si>
  <si>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</si>
  <si>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</si>
  <si>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</si>
  <si>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</si>
  <si>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</si>
  <si>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</si>
  <si>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</si>
  <si>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</si>
  <si>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</si>
  <si>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</si>
  <si>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</si>
  <si>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</si>
  <si>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</si>
  <si>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</si>
  <si>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</si>
  <si>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</si>
  <si>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</si>
  <si>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</si>
  <si>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</si>
  <si>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</si>
  <si>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</si>
  <si>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</si>
  <si>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</si>
  <si>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</si>
  <si>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</si>
  <si>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</si>
  <si>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</si>
  <si>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</si>
  <si>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</si>
  <si>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</si>
  <si>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</si>
  <si>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</si>
  <si>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</si>
  <si>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</si>
  <si>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</si>
  <si>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</si>
  <si>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</si>
  <si>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</si>
  <si>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</si>
  <si>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</si>
  <si>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</si>
  <si>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</si>
  <si>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</si>
  <si>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</si>
  <si>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</si>
  <si>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</si>
  <si>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</si>
  <si>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</si>
  <si>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</si>
  <si>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</si>
  <si>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</si>
  <si>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</si>
  <si>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</si>
  <si>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</si>
  <si>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</si>
  <si>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</si>
  <si>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</si>
  <si>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</si>
  <si>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</si>
  <si>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</si>
  <si>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</si>
  <si>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</si>
  <si>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</si>
  <si>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</si>
  <si>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</si>
  <si>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</si>
  <si>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</si>
  <si>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</si>
  <si>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</si>
  <si>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</si>
  <si>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</si>
  <si>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</si>
  <si>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</si>
  <si>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</si>
  <si>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</si>
  <si>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</si>
  <si>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</si>
  <si>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</si>
  <si>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</si>
  <si>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</si>
  <si>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</si>
  <si>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</si>
  <si>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</si>
  <si>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</si>
  <si>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</si>
  <si>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</si>
  <si>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</si>
  <si>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</si>
  <si>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</si>
  <si>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</si>
  <si>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</si>
  <si>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</si>
  <si>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</si>
  <si>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</si>
  <si>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</si>
  <si>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</si>
  <si>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</si>
  <si>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</si>
  <si>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</si>
  <si>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</si>
  <si>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</si>
  <si>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</si>
  <si>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</si>
  <si>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</si>
  <si>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</si>
  <si>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</si>
  <si>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</si>
  <si>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</si>
  <si>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</si>
  <si>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</si>
  <si>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</si>
  <si>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</si>
  <si>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</si>
  <si>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</si>
  <si>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</si>
  <si>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</si>
  <si>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</si>
  <si>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</si>
  <si>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</si>
  <si>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</si>
  <si>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</si>
  <si>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</si>
  <si>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</si>
  <si>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</si>
  <si>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</si>
  <si>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</si>
  <si>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</si>
  <si>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</si>
  <si>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</si>
  <si>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</si>
  <si>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</si>
  <si>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</si>
  <si>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</si>
  <si>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</si>
  <si>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</si>
  <si>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</si>
  <si>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</si>
  <si>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</si>
  <si>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</si>
  <si>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</si>
  <si>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</si>
  <si>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</si>
  <si>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</si>
  <si>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</si>
  <si>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</si>
  <si>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</si>
  <si>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</si>
  <si>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</si>
  <si>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</si>
  <si>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</si>
  <si>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</si>
  <si>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</si>
  <si>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</si>
  <si>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</si>
  <si>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</si>
  <si>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</si>
  <si>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</si>
  <si>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</si>
  <si>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</si>
  <si>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</si>
  <si>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</si>
  <si>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</si>
  <si>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</si>
  <si>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</si>
  <si>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</si>
  <si>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</si>
  <si>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</si>
  <si>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</si>
  <si>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</si>
  <si>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</si>
  <si>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</si>
  <si>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</si>
  <si>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</si>
  <si>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</si>
  <si>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</si>
  <si>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</si>
  <si>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</si>
  <si>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</si>
  <si>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</si>
  <si>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</si>
  <si>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</si>
  <si>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</si>
  <si>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</si>
  <si>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</si>
  <si>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</si>
  <si>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</si>
  <si>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</si>
  <si>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</si>
  <si>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</si>
  <si>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</si>
  <si>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</si>
  <si>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</si>
  <si>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</si>
  <si>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</si>
  <si>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</si>
  <si>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</si>
  <si>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</si>
  <si>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</si>
  <si>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</si>
  <si>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</si>
  <si>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</si>
  <si>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</si>
  <si>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</si>
  <si>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</si>
  <si>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</si>
  <si>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</si>
  <si>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</si>
  <si>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</si>
  <si>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</si>
  <si>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</si>
  <si>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</si>
  <si>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</si>
  <si>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</si>
  <si>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</si>
  <si>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</si>
  <si>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</si>
  <si>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</si>
  <si>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</si>
  <si>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</si>
  <si>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</si>
  <si>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</si>
  <si>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</si>
  <si>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</si>
  <si>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</si>
  <si>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</si>
  <si>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</si>
  <si>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</si>
  <si>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</si>
  <si>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</si>
  <si>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</si>
  <si>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</si>
  <si>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</si>
  <si>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</si>
  <si>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</si>
  <si>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</si>
  <si>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</si>
  <si>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</si>
  <si>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</si>
  <si>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</si>
  <si>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</si>
  <si>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</si>
  <si>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</si>
  <si>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</si>
  <si>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</si>
  <si>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</si>
  <si>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</si>
  <si>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</si>
  <si>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</si>
  <si>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</si>
  <si>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</si>
  <si>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</si>
  <si>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</si>
  <si>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</si>
  <si>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</si>
  <si>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</si>
  <si>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</si>
  <si>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</si>
  <si>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</si>
  <si>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</si>
  <si>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</si>
  <si>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</si>
  <si>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</si>
  <si>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</si>
  <si>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</si>
  <si>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</si>
  <si>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</si>
  <si>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</si>
  <si>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</si>
  <si>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</si>
  <si>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</si>
  <si>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</si>
  <si>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</si>
  <si>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</si>
  <si>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</si>
  <si>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</si>
  <si>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</si>
  <si>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</si>
  <si>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</si>
  <si>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</si>
  <si>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</si>
  <si>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</si>
  <si>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</si>
  <si>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</si>
  <si>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</si>
  <si>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</si>
  <si>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</si>
  <si>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</si>
  <si>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</si>
  <si>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</si>
  <si>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</si>
  <si>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</si>
  <si>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</si>
  <si>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</si>
  <si>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</si>
  <si>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</si>
  <si>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</si>
  <si>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</si>
  <si>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</si>
  <si>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</si>
  <si>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</si>
  <si>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</si>
  <si>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</si>
  <si>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</si>
  <si>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</si>
  <si>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</si>
  <si>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</si>
  <si>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</si>
  <si>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</si>
  <si>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</si>
  <si>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</si>
  <si>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</si>
  <si>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</si>
  <si>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</si>
  <si>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</si>
  <si>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</si>
  <si>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</si>
  <si>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</si>
  <si>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</si>
  <si>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</si>
  <si>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</si>
  <si>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</si>
  <si>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</si>
  <si>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</si>
  <si>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</si>
  <si>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</si>
  <si>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</si>
  <si>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</si>
  <si>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</si>
  <si>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</si>
  <si>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</si>
  <si>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</si>
  <si>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</si>
  <si>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</si>
  <si>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</si>
  <si>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</si>
  <si>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</si>
  <si>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</si>
  <si>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</si>
  <si>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</si>
  <si>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</si>
  <si>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</si>
  <si>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</si>
  <si>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</si>
  <si>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</si>
  <si>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</si>
  <si>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</si>
  <si>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</si>
  <si>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</si>
  <si>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</si>
  <si>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</si>
  <si>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</si>
  <si>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</si>
  <si>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</si>
  <si>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</si>
  <si>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</si>
  <si>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</si>
  <si>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</si>
  <si>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</si>
  <si>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</si>
  <si>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</si>
  <si>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</si>
  <si>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</si>
  <si>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</si>
  <si>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</si>
  <si>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</si>
  <si>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</si>
  <si>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</si>
  <si>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</si>
  <si>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</si>
  <si>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</si>
  <si>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</si>
  <si>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</si>
  <si>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</si>
  <si>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</si>
  <si>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</si>
  <si>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</si>
  <si>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</si>
  <si>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</si>
  <si>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</si>
  <si>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</si>
  <si>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</si>
  <si>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</si>
  <si>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</si>
  <si>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</si>
  <si>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</si>
  <si>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</si>
  <si>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</si>
  <si>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</si>
  <si>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</si>
  <si>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</si>
  <si>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</si>
  <si>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</si>
  <si>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</si>
  <si>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</si>
  <si>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</si>
  <si>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</si>
  <si>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</si>
  <si>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</si>
  <si>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</si>
  <si>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</si>
  <si>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</si>
  <si>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</si>
  <si>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</si>
  <si>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</si>
  <si>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</si>
  <si>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</si>
  <si>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</si>
  <si>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</si>
  <si>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</si>
  <si>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</si>
  <si>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</si>
  <si>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</si>
  <si>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</si>
  <si>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</si>
  <si>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</si>
  <si>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</si>
  <si>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</si>
  <si>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</si>
  <si>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</si>
  <si>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</si>
  <si>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</si>
  <si>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</si>
  <si>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</si>
  <si>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</si>
  <si>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</si>
  <si>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</si>
  <si>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</si>
  <si>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</si>
  <si>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</si>
  <si>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</si>
  <si>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</si>
  <si>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</si>
  <si>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</si>
  <si>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</si>
  <si>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</si>
  <si>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</si>
  <si>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</si>
  <si>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</si>
  <si>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</si>
  <si>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</si>
  <si>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</si>
  <si>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</si>
  <si>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</si>
  <si>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</si>
  <si>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</si>
  <si>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</si>
  <si>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</si>
  <si>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</si>
  <si>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</si>
  <si>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</si>
  <si>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</si>
  <si>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</si>
  <si>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</si>
  <si>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</si>
  <si>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</si>
  <si>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</si>
  <si>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</si>
  <si>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</si>
  <si>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</si>
  <si>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</si>
  <si>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</si>
  <si>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</si>
  <si>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</si>
  <si>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</si>
  <si>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</si>
  <si>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</si>
  <si>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</si>
  <si>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</si>
  <si>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</si>
  <si>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</si>
  <si>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</si>
  <si>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</si>
  <si>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</si>
  <si>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</si>
  <si>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</si>
  <si>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</si>
  <si>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</si>
  <si>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</si>
  <si>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</si>
  <si>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</si>
  <si>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</si>
  <si>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</si>
  <si>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</si>
  <si>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</si>
  <si>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</si>
  <si>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</si>
  <si>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</si>
  <si>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</si>
  <si>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</si>
  <si>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</si>
  <si>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</si>
  <si>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</si>
  <si>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</si>
  <si>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</si>
  <si>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</si>
  <si>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</si>
  <si>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</si>
  <si>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</si>
  <si>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</si>
  <si>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</si>
  <si>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</si>
  <si>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</si>
  <si>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</si>
  <si>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</si>
  <si>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</si>
  <si>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</si>
  <si>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</si>
  <si>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</si>
  <si>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</si>
  <si>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</si>
  <si>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</si>
  <si>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</si>
  <si>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</si>
  <si>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</si>
  <si>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</si>
  <si>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</si>
  <si>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</si>
  <si>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</si>
  <si>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</si>
  <si>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</si>
  <si>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</si>
  <si>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</si>
  <si>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</si>
  <si>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</si>
  <si>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</si>
  <si>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</si>
  <si>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</si>
  <si>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</si>
  <si>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</si>
  <si>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</si>
  <si>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</si>
  <si>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</si>
  <si>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</si>
  <si>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</si>
  <si>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</si>
  <si>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</si>
  <si>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</si>
  <si>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</si>
  <si>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</si>
  <si>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</si>
  <si>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</si>
  <si>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</si>
  <si>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</si>
  <si>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</si>
  <si>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</si>
  <si>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</si>
  <si>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</si>
  <si>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</si>
  <si>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</si>
  <si>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</si>
  <si>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</si>
  <si>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</si>
  <si>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</si>
  <si>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</si>
  <si>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</si>
  <si>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</si>
  <si>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</si>
  <si>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</si>
  <si>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</si>
  <si>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</si>
  <si>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</si>
  <si>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</si>
  <si>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</si>
  <si>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</si>
  <si>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</si>
  <si>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</si>
  <si>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</si>
  <si>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</si>
  <si>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</si>
  <si>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</si>
  <si>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</si>
  <si>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</si>
  <si>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</si>
  <si>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</si>
  <si>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</si>
  <si>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</si>
  <si>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</si>
  <si>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</si>
  <si>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</si>
  <si>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</si>
  <si>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</si>
  <si>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</si>
  <si>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</si>
  <si>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</si>
  <si>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</si>
  <si>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</si>
  <si>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</si>
  <si>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</si>
  <si>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</si>
  <si>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</si>
  <si>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</si>
  <si>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</si>
  <si>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</si>
  <si>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</si>
  <si>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</si>
  <si>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</si>
  <si>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</si>
  <si>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</si>
  <si>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</si>
  <si>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</si>
  <si>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</si>
  <si>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</si>
  <si>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</si>
  <si>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</si>
  <si>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</si>
  <si>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</si>
  <si>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</si>
  <si>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</si>
  <si>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</si>
  <si>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</si>
  <si>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</si>
  <si>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</si>
  <si>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</si>
  <si>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</si>
  <si>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</si>
  <si>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</si>
  <si>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</si>
  <si>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</si>
  <si>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</si>
  <si>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</si>
  <si>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</si>
  <si>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</si>
  <si>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</si>
  <si>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</si>
  <si>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</si>
  <si>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</si>
  <si>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</si>
  <si>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</si>
  <si>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</si>
  <si>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</si>
  <si>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</si>
  <si>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</si>
  <si>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</si>
  <si>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</si>
  <si>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</si>
  <si>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</si>
  <si>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</si>
  <si>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</si>
  <si>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</si>
  <si>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</si>
  <si>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</si>
  <si>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</si>
  <si>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</si>
  <si>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</si>
  <si>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</si>
  <si>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</si>
  <si>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</si>
  <si>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</si>
  <si>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</si>
  <si>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</si>
  <si>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</si>
  <si>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</si>
  <si>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</si>
  <si>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</si>
  <si>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</si>
  <si>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</si>
  <si>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</si>
  <si>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</si>
  <si>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</si>
  <si>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</si>
  <si>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</si>
  <si>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</si>
  <si>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</si>
  <si>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</si>
  <si>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</si>
  <si>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</si>
  <si>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</si>
  <si>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</si>
  <si>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</si>
  <si>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</si>
  <si>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</si>
  <si>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</si>
  <si>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</si>
  <si>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</si>
  <si>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</si>
  <si>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</si>
  <si>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</si>
  <si>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</si>
  <si>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</si>
  <si>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</si>
  <si>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</si>
  <si>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</si>
  <si>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</si>
  <si>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</si>
  <si>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</si>
  <si>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</si>
  <si>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</si>
  <si>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</si>
  <si>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</si>
  <si>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</si>
  <si>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</si>
  <si>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</si>
  <si>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</si>
  <si>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</si>
  <si>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</si>
  <si>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</si>
  <si>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</si>
  <si>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</si>
  <si>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</si>
  <si>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</si>
  <si>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</si>
  <si>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</si>
  <si>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</si>
  <si>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</si>
  <si>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</si>
  <si>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</si>
  <si>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</si>
  <si>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</si>
  <si>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</si>
  <si>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</si>
  <si>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</si>
  <si>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</si>
  <si>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</si>
  <si>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</si>
  <si>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</si>
  <si>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</si>
  <si>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</si>
  <si>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</si>
  <si>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</si>
  <si>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</si>
  <si>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</si>
  <si>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</si>
  <si>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</si>
  <si>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</si>
  <si>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</si>
  <si>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</si>
  <si>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</si>
  <si>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</si>
  <si>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</si>
  <si>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</si>
  <si>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</si>
  <si>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</si>
  <si>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</si>
  <si>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</si>
  <si>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</si>
  <si>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</si>
  <si>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</si>
  <si>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</si>
  <si>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</si>
  <si>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</si>
  <si>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</si>
  <si>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</si>
  <si>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</si>
  <si>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</si>
  <si>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</si>
  <si>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</si>
  <si>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</si>
  <si>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</si>
  <si>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</si>
  <si>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</si>
  <si>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</si>
  <si>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</si>
  <si>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</si>
  <si>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</si>
  <si>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</si>
  <si>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</si>
  <si>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</si>
  <si>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</si>
  <si>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</si>
  <si>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</si>
  <si>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</si>
  <si>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</si>
  <si>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</si>
  <si>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</si>
  <si>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</si>
  <si>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</si>
  <si>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</si>
  <si>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</si>
  <si>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</si>
  <si>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</si>
  <si>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</si>
  <si>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</si>
  <si>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</si>
  <si>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</si>
  <si>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</si>
  <si>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</si>
  <si>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</si>
  <si>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</si>
  <si>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</si>
  <si>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</si>
  <si>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</si>
  <si>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</si>
  <si>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</si>
  <si>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</si>
  <si>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</si>
  <si>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</si>
  <si>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</si>
  <si>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</si>
  <si>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</si>
  <si>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</si>
  <si>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</si>
  <si>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</si>
  <si>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</si>
  <si>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</si>
  <si>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</si>
  <si>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</si>
  <si>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</si>
  <si>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</si>
  <si>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</si>
  <si>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</si>
  <si>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</si>
  <si>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</si>
  <si>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</si>
  <si>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</si>
  <si>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</si>
  <si>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</si>
  <si>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</si>
  <si>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</si>
  <si>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</si>
  <si>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</si>
  <si>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</si>
  <si>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</si>
  <si>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</si>
  <si>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</si>
  <si>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</si>
  <si>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</si>
  <si>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</si>
  <si>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</si>
  <si>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</si>
  <si>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</si>
  <si>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</si>
  <si>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</si>
  <si>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</si>
  <si>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</si>
  <si>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</si>
  <si>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</si>
  <si>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</si>
  <si>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</si>
  <si>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</si>
  <si>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</si>
  <si>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</si>
  <si>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</si>
  <si>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</si>
  <si>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</si>
  <si>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</si>
  <si>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</si>
  <si>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</si>
  <si>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</si>
  <si>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</si>
  <si>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</si>
  <si>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</si>
  <si>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</si>
  <si>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</si>
  <si>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</si>
  <si>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</si>
  <si>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</si>
  <si>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</si>
  <si>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</si>
  <si>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</si>
  <si>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</si>
  <si>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</si>
  <si>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</si>
  <si>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</si>
  <si>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</si>
  <si>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</si>
  <si>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</si>
  <si>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</si>
  <si>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</si>
  <si>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</si>
  <si>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</si>
  <si>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</si>
  <si>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</si>
  <si>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</si>
  <si>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</si>
  <si>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</si>
  <si>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</si>
  <si>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</si>
  <si>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</si>
  <si>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</si>
  <si>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</si>
  <si>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</si>
  <si>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</si>
  <si>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</si>
  <si>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</si>
  <si>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</si>
  <si>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</si>
  <si>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</si>
  <si>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</si>
  <si>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</si>
  <si>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</si>
  <si>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</si>
  <si>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</si>
  <si>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</si>
  <si>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</si>
  <si>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</si>
  <si>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</si>
  <si>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</si>
  <si>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</si>
  <si>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</si>
  <si>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</si>
  <si>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</si>
  <si>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</si>
  <si>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</si>
  <si>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</si>
  <si>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</si>
  <si>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</si>
  <si>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</si>
  <si>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</si>
  <si>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</si>
  <si>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</si>
  <si>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</si>
  <si>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</si>
  <si>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</si>
  <si>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</si>
  <si>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</si>
  <si>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</si>
  <si>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</si>
  <si>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</si>
  <si>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</si>
  <si>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</si>
  <si>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</si>
  <si>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</si>
  <si>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</si>
  <si>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</si>
  <si>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</si>
  <si>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</si>
  <si>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</si>
  <si>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</si>
  <si>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</si>
  <si>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</si>
  <si>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</si>
  <si>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</si>
  <si>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</si>
  <si>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</si>
  <si>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</si>
  <si>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</si>
  <si>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</si>
  <si>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</si>
  <si>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</si>
  <si>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</si>
  <si>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</si>
  <si>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</si>
  <si>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</si>
  <si>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</si>
  <si>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</si>
  <si>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</si>
  <si>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</si>
  <si>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</si>
  <si>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</si>
  <si>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</si>
  <si>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</si>
  <si>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</si>
  <si>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</si>
  <si>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</si>
  <si>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</si>
  <si>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</si>
  <si>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</si>
  <si>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</si>
  <si>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</si>
  <si>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</si>
  <si>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</si>
  <si>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</si>
  <si>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</si>
  <si>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</si>
  <si>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</si>
  <si>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</si>
  <si>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</si>
  <si>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</si>
  <si>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</si>
  <si>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</si>
  <si>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</si>
  <si>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</si>
  <si>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</si>
  <si>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</si>
  <si>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</si>
  <si>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</si>
  <si>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</si>
  <si>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</si>
  <si>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</si>
  <si>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</si>
  <si>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</si>
  <si>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</si>
  <si>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</si>
  <si>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</si>
  <si>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</si>
  <si>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</si>
  <si>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</si>
  <si>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</si>
  <si>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</si>
  <si>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</si>
  <si>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</si>
  <si>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</si>
  <si>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</si>
  <si>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</si>
  <si>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</si>
  <si>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</si>
  <si>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</si>
  <si>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</si>
  <si>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</si>
  <si>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</si>
  <si>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</si>
  <si>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</si>
  <si>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</si>
  <si>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</si>
  <si>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</si>
  <si>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</si>
  <si>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</si>
  <si>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</si>
  <si>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</si>
  <si>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</si>
  <si>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</si>
  <si>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</si>
  <si>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</si>
  <si>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</si>
  <si>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</si>
  <si>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</si>
  <si>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</si>
  <si>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</si>
  <si>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</si>
  <si>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</si>
  <si>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</si>
  <si>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</si>
  <si>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</si>
  <si>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</si>
  <si>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</si>
  <si>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</si>
  <si>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</si>
  <si>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</si>
  <si>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</si>
  <si>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</si>
  <si>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</si>
  <si>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</si>
  <si>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</si>
  <si>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</si>
  <si>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</si>
  <si>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</si>
  <si>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</si>
  <si>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</si>
  <si>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</si>
  <si>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</si>
  <si>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</si>
  <si>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</si>
  <si>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</si>
  <si>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</si>
  <si>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</si>
  <si>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</si>
  <si>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</si>
  <si>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</si>
  <si>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</si>
  <si>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</si>
  <si>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</si>
  <si>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</si>
  <si>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</si>
  <si>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</si>
  <si>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</si>
  <si>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</si>
  <si>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</si>
  <si>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</si>
  <si>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</si>
  <si>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</si>
  <si>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</si>
  <si>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</si>
  <si>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</si>
  <si>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</si>
  <si>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</si>
  <si>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</si>
  <si>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</si>
  <si>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</si>
  <si>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</si>
  <si>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</si>
  <si>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</si>
  <si>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</si>
  <si>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</si>
  <si>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</si>
  <si>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</si>
  <si>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</si>
  <si>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</si>
  <si>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</si>
  <si>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</si>
  <si>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</si>
  <si>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</si>
  <si>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</si>
  <si>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</si>
  <si>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</si>
  <si>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</si>
  <si>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</si>
  <si>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</si>
  <si>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</si>
  <si>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</si>
  <si>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</si>
  <si>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</si>
  <si>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</si>
  <si>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</si>
  <si>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</si>
  <si>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</si>
  <si>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</si>
  <si>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</si>
  <si>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</si>
  <si>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</si>
  <si>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</si>
  <si>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</si>
  <si>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</si>
  <si>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</si>
  <si>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</si>
  <si>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</si>
  <si>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</si>
  <si>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</si>
  <si>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</si>
  <si>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</si>
  <si>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</si>
  <si>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</si>
  <si>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</si>
  <si>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</si>
  <si>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</si>
  <si>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</si>
  <si>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</si>
  <si>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</si>
  <si>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</si>
  <si>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</si>
  <si>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</si>
  <si>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</si>
  <si>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</si>
  <si>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</si>
  <si>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</si>
  <si>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</si>
  <si>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</si>
  <si>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</si>
  <si>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</si>
  <si>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</si>
  <si>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</si>
  <si>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</si>
  <si>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</si>
  <si>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</si>
  <si>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</si>
  <si>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</si>
  <si>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</si>
  <si>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</si>
  <si>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</si>
  <si>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</si>
  <si>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</si>
  <si>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</si>
  <si>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</si>
  <si>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</si>
  <si>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</si>
  <si>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</si>
  <si>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</si>
  <si>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</si>
  <si>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</si>
  <si>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</si>
  <si>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</si>
  <si>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</si>
  <si>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</si>
  <si>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</si>
  <si>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</si>
  <si>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</si>
  <si>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</si>
  <si>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</si>
  <si>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</si>
  <si>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</si>
  <si>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</si>
  <si>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</si>
  <si>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</si>
  <si>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</si>
  <si>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</si>
  <si>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</si>
  <si>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</si>
  <si>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</si>
  <si>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</si>
  <si>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</si>
  <si>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</si>
  <si>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</si>
  <si>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</si>
  <si>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</si>
  <si>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</si>
  <si>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</si>
  <si>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</si>
  <si>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</si>
  <si>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</si>
  <si>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</si>
  <si>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</si>
  <si>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</si>
  <si>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</si>
  <si>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</si>
  <si>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</si>
  <si>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</si>
  <si>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</si>
  <si>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</si>
  <si>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</si>
  <si>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</si>
  <si>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</si>
  <si>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</si>
  <si>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</si>
  <si>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</si>
  <si>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</si>
  <si>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</si>
  <si>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</si>
  <si>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</si>
  <si>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</si>
  <si>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</si>
  <si>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</si>
  <si>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</si>
  <si>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</si>
  <si>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</si>
  <si>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</si>
  <si>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</si>
  <si>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</si>
  <si>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</si>
  <si>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</si>
  <si>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</si>
  <si>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</si>
  <si>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</si>
  <si>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</si>
  <si>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</si>
  <si>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</si>
  <si>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</si>
  <si>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</si>
  <si>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</si>
  <si>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</si>
  <si>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</si>
  <si>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</si>
  <si>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</si>
  <si>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</si>
  <si>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</si>
  <si>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</si>
  <si>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</si>
  <si>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</si>
  <si>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</si>
  <si>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</si>
  <si>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</si>
  <si>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</si>
  <si>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</si>
  <si>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</si>
  <si>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</si>
  <si>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</si>
  <si>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</si>
  <si>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</si>
  <si>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</si>
  <si>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</si>
  <si>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</si>
  <si>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</si>
  <si>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</si>
  <si>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</si>
  <si>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</si>
  <si>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</si>
  <si>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</si>
  <si>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</si>
  <si>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</si>
  <si>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</si>
  <si>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</si>
  <si>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</si>
  <si>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</si>
  <si>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</si>
  <si>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</si>
  <si>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</si>
  <si>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</si>
  <si>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</si>
  <si>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</si>
  <si>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</si>
  <si>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</si>
  <si>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</si>
  <si>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</si>
  <si>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</si>
  <si>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</si>
  <si>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</si>
  <si>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</si>
  <si>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</si>
  <si>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</si>
  <si>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</si>
  <si>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</si>
  <si>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</si>
  <si>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</si>
  <si>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</si>
  <si>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</si>
  <si>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</si>
  <si>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</si>
  <si>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</si>
  <si>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</si>
  <si>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</si>
  <si>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</si>
  <si>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</si>
  <si>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</si>
  <si>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</si>
  <si>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</si>
  <si>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</si>
  <si>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</si>
  <si>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</si>
  <si>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</si>
  <si>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</si>
  <si>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</si>
  <si>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</si>
  <si>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</si>
  <si>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</si>
  <si>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</si>
  <si>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</si>
  <si>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</si>
  <si>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</si>
  <si>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</si>
  <si>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</si>
  <si>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</si>
  <si>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</si>
  <si>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</si>
  <si>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</si>
  <si>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</si>
  <si>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</si>
  <si>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</si>
  <si>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</si>
  <si>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</si>
  <si>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</si>
  <si>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</si>
  <si>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</si>
  <si>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</si>
  <si>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</si>
  <si>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</si>
  <si>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</si>
  <si>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</si>
  <si>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</si>
  <si>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</si>
  <si>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</si>
  <si>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</si>
  <si>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</si>
  <si>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</si>
  <si>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</si>
  <si>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</si>
  <si>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</si>
  <si>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</si>
  <si>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</si>
  <si>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</si>
  <si>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</si>
  <si>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</si>
  <si>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</si>
  <si>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</si>
  <si>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</si>
  <si>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</si>
  <si>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</si>
  <si>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</si>
  <si>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</si>
  <si>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</si>
  <si>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</si>
  <si>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</si>
  <si>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</si>
  <si>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</si>
  <si>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</si>
  <si>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</si>
  <si>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</si>
  <si>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</si>
  <si>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</si>
  <si>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</si>
  <si>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</si>
  <si>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</si>
  <si>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</si>
  <si>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</si>
  <si>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</si>
  <si>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</si>
  <si>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</si>
  <si>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</si>
  <si>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</si>
  <si>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</si>
  <si>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</si>
  <si>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</si>
  <si>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</si>
  <si>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</si>
  <si>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</si>
  <si>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</si>
  <si>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</si>
  <si>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</si>
  <si>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</si>
  <si>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</si>
  <si>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</si>
  <si>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</si>
  <si>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</si>
  <si>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</si>
  <si>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</si>
  <si>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</si>
  <si>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</si>
  <si>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</si>
  <si>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</si>
  <si>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</si>
  <si>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</si>
  <si>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</si>
  <si>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</si>
  <si>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</si>
  <si>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</si>
  <si>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</si>
  <si>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</si>
  <si>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</si>
  <si>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</si>
  <si>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</si>
  <si>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</si>
  <si>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</si>
  <si>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</si>
  <si>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</si>
  <si>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</si>
  <si>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</si>
  <si>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</si>
  <si>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</si>
  <si>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</si>
  <si>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</si>
  <si>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</si>
  <si>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</si>
  <si>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</si>
  <si>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</si>
  <si>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</si>
  <si>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</si>
  <si>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</si>
  <si>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</si>
  <si>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</si>
  <si>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</si>
  <si>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</si>
  <si>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</si>
  <si>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</si>
  <si>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</si>
  <si>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</si>
  <si>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</si>
  <si>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</si>
  <si>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</si>
  <si>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</si>
  <si>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</si>
  <si>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</si>
  <si>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</si>
  <si>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</si>
  <si>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</si>
  <si>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</si>
  <si>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</si>
  <si>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</si>
  <si>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</si>
  <si>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</si>
  <si>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</si>
  <si>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</si>
  <si>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</si>
  <si>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</si>
  <si>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</si>
  <si>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</si>
  <si>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</si>
  <si>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</si>
  <si>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</si>
  <si>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</si>
  <si>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</si>
  <si>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</si>
  <si>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</si>
  <si>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</si>
  <si>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</si>
  <si>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</si>
  <si>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</si>
  <si>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</si>
  <si>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</si>
  <si>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</si>
  <si>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</si>
  <si>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</si>
  <si>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</si>
  <si>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</si>
  <si>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</si>
  <si>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</si>
  <si>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</si>
  <si>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</si>
  <si>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</si>
  <si>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</si>
  <si>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</si>
  <si>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</si>
  <si>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</si>
  <si>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</si>
  <si>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</si>
  <si>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</si>
  <si>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</si>
  <si>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</si>
  <si>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</si>
  <si>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</si>
  <si>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</si>
  <si>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</si>
  <si>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</si>
  <si>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</si>
  <si>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</si>
  <si>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</si>
  <si>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</si>
  <si>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</si>
  <si>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</si>
  <si>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</si>
  <si>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</si>
  <si>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</si>
  <si>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</si>
  <si>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</si>
  <si>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</si>
  <si>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</si>
  <si>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</si>
  <si>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</si>
  <si>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</si>
  <si>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</si>
  <si>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</si>
  <si>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</si>
  <si>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</si>
  <si>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</si>
  <si>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</si>
  <si>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</si>
  <si>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</si>
  <si>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</si>
  <si>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</si>
  <si>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</si>
  <si>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</si>
  <si>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</si>
  <si>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</si>
  <si>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</si>
  <si>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</si>
  <si>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</si>
  <si>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</si>
  <si>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</si>
  <si>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</si>
  <si>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</si>
  <si>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</si>
  <si>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</si>
  <si>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</si>
  <si>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</si>
  <si>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</si>
  <si>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</si>
  <si>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</si>
  <si>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</si>
  <si>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</si>
  <si>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</si>
  <si>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</si>
  <si>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</si>
  <si>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</si>
  <si>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</si>
  <si>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</si>
  <si>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</si>
  <si>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</si>
  <si>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</si>
  <si>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</si>
  <si>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</si>
  <si>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</si>
  <si>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</si>
  <si>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</si>
  <si>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</si>
  <si>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</si>
  <si>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</si>
  <si>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</si>
  <si>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</si>
  <si>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</si>
  <si>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</si>
  <si>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</si>
  <si>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</si>
  <si>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</si>
  <si>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</si>
  <si>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</si>
  <si>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</si>
  <si>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</si>
  <si>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</si>
  <si>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</si>
  <si>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</si>
  <si>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</si>
  <si>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</si>
  <si>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</si>
  <si>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</si>
  <si>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</si>
  <si>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</si>
  <si>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</si>
  <si>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</si>
  <si>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</si>
  <si>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</si>
  <si>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</si>
  <si>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</si>
  <si>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</si>
  <si>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</si>
  <si>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</si>
  <si>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</si>
  <si>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</si>
  <si>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</si>
  <si>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</si>
  <si>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</si>
  <si>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</si>
  <si>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</si>
  <si>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</si>
  <si>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</si>
  <si>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</si>
  <si>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</si>
  <si>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</si>
  <si>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</si>
  <si>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</si>
  <si>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</si>
  <si>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</si>
  <si>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</si>
  <si>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</si>
  <si>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</si>
  <si>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</si>
  <si>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</si>
  <si>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</si>
  <si>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</si>
  <si>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</si>
  <si>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</si>
  <si>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</si>
  <si>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</si>
  <si>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</si>
  <si>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</si>
  <si>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</si>
  <si>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</si>
  <si>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</si>
  <si>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</si>
  <si>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</si>
  <si>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</si>
  <si>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</si>
  <si>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</si>
  <si>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</si>
  <si>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</si>
  <si>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</si>
  <si>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</si>
  <si>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</si>
  <si>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</si>
  <si>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</si>
  <si>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</si>
  <si>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</si>
  <si>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</si>
  <si>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</si>
  <si>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</si>
  <si>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</si>
  <si>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</si>
  <si>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</si>
  <si>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</si>
  <si>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</si>
  <si>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</si>
  <si>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</si>
  <si>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</si>
  <si>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</si>
  <si>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</si>
  <si>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</si>
  <si>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</si>
  <si>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</si>
  <si>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</si>
  <si>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</si>
  <si>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</si>
  <si>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</si>
  <si>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</si>
  <si>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</si>
  <si>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</si>
  <si>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</si>
  <si>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</si>
  <si>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</si>
  <si>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</si>
  <si>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</si>
  <si>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</si>
  <si>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</si>
  <si>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</si>
  <si>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</si>
  <si>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</si>
  <si>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</si>
  <si>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</si>
  <si>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</si>
  <si>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</si>
  <si>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</si>
  <si>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</si>
  <si>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</si>
  <si>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</si>
  <si>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</si>
  <si>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</si>
  <si>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</si>
  <si>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</si>
  <si>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</si>
  <si>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</si>
  <si>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</si>
  <si>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</si>
  <si>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</si>
  <si>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</si>
  <si>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</si>
  <si>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</si>
  <si>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</si>
  <si>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</si>
  <si>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</si>
  <si>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</si>
  <si>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</si>
  <si>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</si>
  <si>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</si>
  <si>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</si>
  <si>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</si>
  <si>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</si>
  <si>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</si>
  <si>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</si>
  <si>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</si>
  <si>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</si>
  <si>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</si>
  <si>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</si>
  <si>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</si>
  <si>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</si>
  <si>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</si>
  <si>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</si>
  <si>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</si>
  <si>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</si>
  <si>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</si>
  <si>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</si>
  <si>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</si>
  <si>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</si>
  <si>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</si>
  <si>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</si>
  <si>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</si>
  <si>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</si>
  <si>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</si>
  <si>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</si>
  <si>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</si>
  <si>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</si>
  <si>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</si>
  <si>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</si>
  <si>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</si>
  <si>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</si>
  <si>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</si>
  <si>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</si>
  <si>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</si>
  <si>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</si>
  <si>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</si>
  <si>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</si>
  <si>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</si>
  <si>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</si>
  <si>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</si>
  <si>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</si>
  <si>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</si>
  <si>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</si>
  <si>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</si>
  <si>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</si>
  <si>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</si>
  <si>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</si>
  <si>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</si>
  <si>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</si>
  <si>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</si>
  <si>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</si>
  <si>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</si>
  <si>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</si>
  <si>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</si>
  <si>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</si>
  <si>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</si>
  <si>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</si>
  <si>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</si>
  <si>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</si>
  <si>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</si>
  <si>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</si>
  <si>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</si>
  <si>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</si>
  <si>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</si>
  <si>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</si>
  <si>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</si>
  <si>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</si>
  <si>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</si>
  <si>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</si>
  <si>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</si>
  <si>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</si>
  <si>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</si>
  <si>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</si>
  <si>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</si>
  <si>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</si>
  <si>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</si>
  <si>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</si>
  <si>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</si>
  <si>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</si>
  <si>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</si>
  <si>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</si>
  <si>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</si>
  <si>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</si>
  <si>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</si>
  <si>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</si>
  <si>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</si>
  <si>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</si>
  <si>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</si>
  <si>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</si>
  <si>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</si>
  <si>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</si>
  <si>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</si>
  <si>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</si>
  <si>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</si>
  <si>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</si>
  <si>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</si>
  <si>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</si>
  <si>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</si>
  <si>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</si>
  <si>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</si>
  <si>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</si>
  <si>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</si>
  <si>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</si>
  <si>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</si>
  <si>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</si>
  <si>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</si>
  <si>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</si>
  <si>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</si>
  <si>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</si>
  <si>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</si>
  <si>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</si>
  <si>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</si>
  <si>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</si>
  <si>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</si>
  <si>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</si>
  <si>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</si>
  <si>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</si>
  <si>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</si>
  <si>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</si>
  <si>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</si>
  <si>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</si>
  <si>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</si>
  <si>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</si>
  <si>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</si>
  <si>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</si>
  <si>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</si>
  <si>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</si>
  <si>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</si>
  <si>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</si>
  <si>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</si>
  <si>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</si>
  <si>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</si>
  <si>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</si>
  <si>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</si>
  <si>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</si>
  <si>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</si>
  <si>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</si>
  <si>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</si>
  <si>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</si>
  <si>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</si>
  <si>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</si>
  <si>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</si>
  <si>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</si>
  <si>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</si>
  <si>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</si>
  <si>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</si>
  <si>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</si>
  <si>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</si>
  <si>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</si>
  <si>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</si>
  <si>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</si>
  <si>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</si>
  <si>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</si>
  <si>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</si>
  <si>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</si>
  <si>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</si>
  <si>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</si>
  <si>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</si>
  <si>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</si>
  <si>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</si>
  <si>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</si>
  <si>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</si>
  <si>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</si>
  <si>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</si>
  <si>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</si>
  <si>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</si>
  <si>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</si>
  <si>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</si>
  <si>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</si>
  <si>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</si>
  <si>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</si>
  <si>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</si>
  <si>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</si>
  <si>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</si>
  <si>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</si>
  <si>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</si>
  <si>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</si>
  <si>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</si>
  <si>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</si>
  <si>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</si>
  <si>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</si>
  <si>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</si>
  <si>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</si>
  <si>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</si>
  <si>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</si>
  <si>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</si>
  <si>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</si>
  <si>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</si>
  <si>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</si>
  <si>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</si>
  <si>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</si>
  <si>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</si>
  <si>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</si>
  <si>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</si>
  <si>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</si>
  <si>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</si>
  <si>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</si>
  <si>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</si>
  <si>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</si>
  <si>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</si>
  <si>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</si>
  <si>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</si>
  <si>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</si>
  <si>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</si>
  <si>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</si>
  <si>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</si>
  <si>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</si>
  <si>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</si>
  <si>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</si>
  <si>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</si>
  <si>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</si>
  <si>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</si>
  <si>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</si>
  <si>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</si>
  <si>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</si>
  <si>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</si>
  <si>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</si>
  <si>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</si>
  <si>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</si>
  <si>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</si>
  <si>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</si>
  <si>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</si>
  <si>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</si>
  <si>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</si>
  <si>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</si>
  <si>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</si>
  <si>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</si>
  <si>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</si>
  <si>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</si>
  <si>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</si>
  <si>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</si>
  <si>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</si>
  <si>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</si>
  <si>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</si>
  <si>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</si>
  <si>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</si>
  <si>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</si>
  <si>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</si>
  <si>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</si>
  <si>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</si>
  <si>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</si>
  <si>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</si>
  <si>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</si>
  <si>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</si>
  <si>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</si>
  <si>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</si>
  <si>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</si>
  <si>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</si>
  <si>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</si>
  <si>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</si>
  <si>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</si>
  <si>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</si>
  <si>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</si>
  <si>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</si>
  <si>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</si>
  <si>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</si>
  <si>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</si>
  <si>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</si>
  <si>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</si>
  <si>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</si>
  <si>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</si>
  <si>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</si>
  <si>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</si>
  <si>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</si>
  <si>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</si>
  <si>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</si>
  <si>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</si>
  <si>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</si>
  <si>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</si>
  <si>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</si>
  <si>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</si>
  <si>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</si>
  <si>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</si>
  <si>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</si>
  <si>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</si>
  <si>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</si>
  <si>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</si>
  <si>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</si>
  <si>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</si>
  <si>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</si>
  <si>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</si>
  <si>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</si>
  <si>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</si>
  <si>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</si>
  <si>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</si>
  <si>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</si>
  <si>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</si>
  <si>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</si>
  <si>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</si>
  <si>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</si>
  <si>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</si>
  <si>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</si>
  <si>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</si>
  <si>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</si>
  <si>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</si>
  <si>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</si>
  <si>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</si>
  <si>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</si>
  <si>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</si>
  <si>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</si>
  <si>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</si>
  <si>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</si>
  <si>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</si>
  <si>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</si>
  <si>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</si>
  <si>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</si>
  <si>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</si>
  <si>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</si>
  <si>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</si>
  <si>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</si>
  <si>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</si>
  <si>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</si>
  <si>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</si>
  <si>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</si>
  <si>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</si>
  <si>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</si>
  <si>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</si>
  <si>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</si>
  <si>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</si>
  <si>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</si>
  <si>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</si>
  <si>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</si>
  <si>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</si>
  <si>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</si>
  <si>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</si>
  <si>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</si>
  <si>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</si>
  <si>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</si>
  <si>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</si>
  <si>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</si>
  <si>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</si>
  <si>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</si>
  <si>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</si>
  <si>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</si>
  <si>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</si>
  <si>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</si>
  <si>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</si>
  <si>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</si>
  <si>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</si>
  <si>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</si>
  <si>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</si>
  <si>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</si>
  <si>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</si>
  <si>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</si>
  <si>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</si>
  <si>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</si>
  <si>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</si>
  <si>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</si>
  <si>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</si>
  <si>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</si>
  <si>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</si>
  <si>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</si>
  <si>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</si>
  <si>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</si>
  <si>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</si>
  <si>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</si>
  <si>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</si>
  <si>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</si>
  <si>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</si>
  <si>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</si>
  <si>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</si>
  <si>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</si>
  <si>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</si>
  <si>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</si>
  <si>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</si>
  <si>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</si>
  <si>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</si>
  <si>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</si>
  <si>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</si>
  <si>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</si>
  <si>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</si>
  <si>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</si>
  <si>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</si>
  <si>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</si>
  <si>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</si>
  <si>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</si>
  <si>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</si>
  <si>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</si>
  <si>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</si>
  <si>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</si>
  <si>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</si>
  <si>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</si>
  <si>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</si>
  <si>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</si>
  <si>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</si>
  <si>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</si>
  <si>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</si>
  <si>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</si>
  <si>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</si>
  <si>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</si>
  <si>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</si>
  <si>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</si>
  <si>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</si>
  <si>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</si>
  <si>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</si>
  <si>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</si>
  <si>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</si>
  <si>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</si>
  <si>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</si>
  <si>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</si>
  <si>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</si>
  <si>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</si>
  <si>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</si>
  <si>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</si>
  <si>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</si>
  <si>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</si>
  <si>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</si>
  <si>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</si>
  <si>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</si>
  <si>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</si>
  <si>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</si>
  <si>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</si>
  <si>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</si>
  <si>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</si>
  <si>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</si>
  <si>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</si>
  <si>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</si>
  <si>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</si>
  <si>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</si>
  <si>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</si>
  <si>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</si>
  <si>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</si>
  <si>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</si>
  <si>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</si>
  <si>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</si>
  <si>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</si>
  <si>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</si>
  <si>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</si>
  <si>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</si>
  <si>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</si>
  <si>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</si>
  <si>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</si>
  <si>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</si>
  <si>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</si>
  <si>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</si>
  <si>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</si>
  <si>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</si>
  <si>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</si>
  <si>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</si>
  <si>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</si>
  <si>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</si>
  <si>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</si>
  <si>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</si>
  <si>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</si>
  <si>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</si>
  <si>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</si>
  <si>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</si>
  <si>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</si>
  <si>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</si>
  <si>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</si>
  <si>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</si>
  <si>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</si>
  <si>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</si>
  <si>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</si>
  <si>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</si>
  <si>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</si>
  <si>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</si>
  <si>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</si>
  <si>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</si>
  <si>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</si>
  <si>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</si>
  <si>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</si>
  <si>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</si>
  <si>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</si>
  <si>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</si>
  <si>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</si>
  <si>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</si>
  <si>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</si>
  <si>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</si>
  <si>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</si>
  <si>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</si>
  <si>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</si>
  <si>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</si>
  <si>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</si>
  <si>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</si>
  <si>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</si>
  <si>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</si>
  <si>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</si>
  <si>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</si>
  <si>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</si>
  <si>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</si>
  <si>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</si>
  <si>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</si>
  <si>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</si>
  <si>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</si>
  <si>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</si>
  <si>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</si>
  <si>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</si>
  <si>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</si>
  <si>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</si>
  <si>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</si>
  <si>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</si>
  <si>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</si>
  <si>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</si>
  <si>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</si>
  <si>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</si>
  <si>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</si>
  <si>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</si>
  <si>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</si>
  <si>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</si>
  <si>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</si>
  <si>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</si>
  <si>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</si>
  <si>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</si>
  <si>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</si>
  <si>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</si>
  <si>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</si>
  <si>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</si>
  <si>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</si>
  <si>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</si>
  <si>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</si>
  <si>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</si>
  <si>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</si>
  <si>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</si>
  <si>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</si>
  <si>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</si>
  <si>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</si>
  <si>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</si>
  <si>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</si>
  <si>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</si>
  <si>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</si>
  <si>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</si>
  <si>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</si>
  <si>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</si>
  <si>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</si>
  <si>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</si>
  <si>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</si>
  <si>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</si>
  <si>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</si>
  <si>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</si>
  <si>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</si>
  <si>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</si>
  <si>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</si>
  <si>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</si>
  <si>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</si>
  <si>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</si>
  <si>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</si>
  <si>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</si>
  <si>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</si>
  <si>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</si>
  <si>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</si>
  <si>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</si>
  <si>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</si>
  <si>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</si>
  <si>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</si>
  <si>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</si>
  <si>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</si>
  <si>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</si>
  <si>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</si>
  <si>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</si>
  <si>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</si>
  <si>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</si>
  <si>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</si>
  <si>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</si>
  <si>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</si>
  <si>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</si>
  <si>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</si>
  <si>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</si>
  <si>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</si>
  <si>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</si>
  <si>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</si>
  <si>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</si>
  <si>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</si>
  <si>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</si>
  <si>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</si>
  <si>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</si>
  <si>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</si>
  <si>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</si>
  <si>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</si>
  <si>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</si>
  <si>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</si>
  <si>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</si>
  <si>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</si>
  <si>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</si>
  <si>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</si>
  <si>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</si>
  <si>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</si>
  <si>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</si>
  <si>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</si>
  <si>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</si>
  <si>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</si>
  <si>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</si>
  <si>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</si>
  <si>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</si>
  <si>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</si>
  <si>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</si>
  <si>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</si>
  <si>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</si>
  <si>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</si>
  <si>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</si>
  <si>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</si>
  <si>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</si>
  <si>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</si>
  <si>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</si>
  <si>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</si>
  <si>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</si>
  <si>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</si>
  <si>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</si>
  <si>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</si>
  <si>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</si>
  <si>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</si>
  <si>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</si>
  <si>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</si>
  <si>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</si>
  <si>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</si>
  <si>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</si>
  <si>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</si>
  <si>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</si>
  <si>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</si>
  <si>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</si>
  <si>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</si>
  <si>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</si>
  <si>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</si>
  <si>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</si>
  <si>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</si>
  <si>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</si>
  <si>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</si>
  <si>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</si>
  <si>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</si>
  <si>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</si>
  <si>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</si>
  <si>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</si>
  <si>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</si>
  <si>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</si>
  <si>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</si>
  <si>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</si>
  <si>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</si>
  <si>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</si>
  <si>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</si>
  <si>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</si>
  <si>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</si>
  <si>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</si>
  <si>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</si>
  <si>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</si>
  <si>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</si>
  <si>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</si>
  <si>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</si>
  <si>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</si>
  <si>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</si>
  <si>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</si>
  <si>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</si>
  <si>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</si>
  <si>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</si>
  <si>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</si>
  <si>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</si>
  <si>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</si>
  <si>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</si>
  <si>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</si>
  <si>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</si>
  <si>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</si>
  <si>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</si>
  <si>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</si>
  <si>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</si>
  <si>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</si>
  <si>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</si>
  <si>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</si>
  <si>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</si>
  <si>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</si>
  <si>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</si>
  <si>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</si>
  <si>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</si>
  <si>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</si>
  <si>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</si>
  <si>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</si>
  <si>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</si>
  <si>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</si>
  <si>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</si>
  <si>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</si>
  <si>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</si>
  <si>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</si>
  <si>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</si>
  <si>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</si>
  <si>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</si>
  <si>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</si>
  <si>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</si>
  <si>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</si>
  <si>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</si>
  <si>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</si>
  <si>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</si>
  <si>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</si>
  <si>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</si>
  <si>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</si>
  <si>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</si>
  <si>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</si>
  <si>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</si>
  <si>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</si>
  <si>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</si>
  <si>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</si>
  <si>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</si>
  <si>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</si>
  <si>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</si>
  <si>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</si>
  <si>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</si>
  <si>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</si>
  <si>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</si>
  <si>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</si>
  <si>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</si>
  <si>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</si>
  <si>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</si>
  <si>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</si>
  <si>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</si>
  <si>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</si>
  <si>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</si>
  <si>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</si>
  <si>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</si>
  <si>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</si>
  <si>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</si>
  <si>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</si>
  <si>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</si>
  <si>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</si>
  <si>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</si>
  <si>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</si>
  <si>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</si>
  <si>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</si>
  <si>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</si>
  <si>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</si>
  <si>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</si>
  <si>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</si>
  <si>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</si>
  <si>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</si>
  <si>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</si>
  <si>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</si>
  <si>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</si>
  <si>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</si>
  <si>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</si>
  <si>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</si>
  <si>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</si>
  <si>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</si>
  <si>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</si>
  <si>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</si>
  <si>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</si>
  <si>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</si>
  <si>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</si>
  <si>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</si>
  <si>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</si>
  <si>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</si>
  <si>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</si>
  <si>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</si>
  <si>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</si>
  <si>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</si>
  <si>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</si>
  <si>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</si>
  <si>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</si>
  <si>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</si>
  <si>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</si>
  <si>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</si>
  <si>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</si>
  <si>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</si>
  <si>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</si>
  <si>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</si>
  <si>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</si>
  <si>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</si>
  <si>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</si>
  <si>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</si>
  <si>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</si>
  <si>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</si>
  <si>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</si>
  <si>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</si>
  <si>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</si>
  <si>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</si>
  <si>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</si>
  <si>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</si>
  <si>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</si>
  <si>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</si>
  <si>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</si>
  <si>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</si>
  <si>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</si>
  <si>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</si>
  <si>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</si>
  <si>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</si>
  <si>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</si>
  <si>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</si>
  <si>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</si>
  <si>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</si>
  <si>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</si>
  <si>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</si>
  <si>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</si>
  <si>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</si>
  <si>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</si>
  <si>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</si>
  <si>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</si>
  <si>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</si>
  <si>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</si>
  <si>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</si>
  <si>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</si>
  <si>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</si>
  <si>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</si>
  <si>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</si>
  <si>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</si>
  <si>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</si>
  <si>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</si>
  <si>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</si>
  <si>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</si>
  <si>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</si>
  <si>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</si>
  <si>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</si>
  <si>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</si>
  <si>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</si>
  <si>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</si>
  <si>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</si>
  <si>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</si>
  <si>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</si>
  <si>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</si>
  <si>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</si>
  <si>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</si>
  <si>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</si>
  <si>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</si>
  <si>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</si>
  <si>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</si>
  <si>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</si>
  <si>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</si>
  <si>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</si>
  <si>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</si>
  <si>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</si>
  <si>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</si>
  <si>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</si>
  <si>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</si>
  <si>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</si>
  <si>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</si>
  <si>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</si>
  <si>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</si>
  <si>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</si>
  <si>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</si>
  <si>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</si>
  <si>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</si>
  <si>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</si>
  <si>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</si>
  <si>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</si>
  <si>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</si>
  <si>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</si>
  <si>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</si>
  <si>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</si>
  <si>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</si>
  <si>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</si>
  <si>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</si>
  <si>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</si>
  <si>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</si>
  <si>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</si>
  <si>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</si>
  <si>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</si>
  <si>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</si>
  <si>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</si>
  <si>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</si>
  <si>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</si>
  <si>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</si>
  <si>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</si>
  <si>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</si>
  <si>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</si>
  <si>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</si>
  <si>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</si>
  <si>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</si>
  <si>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</si>
  <si>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</si>
  <si>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</si>
  <si>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</si>
  <si>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</si>
  <si>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</si>
  <si>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</si>
  <si>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</si>
  <si>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</si>
  <si>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</si>
  <si>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</si>
  <si>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</si>
  <si>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</si>
  <si>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</si>
  <si>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</si>
  <si>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</si>
  <si>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</si>
  <si>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</si>
  <si>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</si>
  <si>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</si>
  <si>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</si>
  <si>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</si>
  <si>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</si>
  <si>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</si>
  <si>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</si>
  <si>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</si>
  <si>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</si>
  <si>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</si>
  <si>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</si>
  <si>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</si>
  <si>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</si>
  <si>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</si>
  <si>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</si>
  <si>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</si>
  <si>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</si>
  <si>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</si>
  <si>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</si>
  <si>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</si>
  <si>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</si>
  <si>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</si>
  <si>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</si>
  <si>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</si>
  <si>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</si>
  <si>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</si>
  <si>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</si>
  <si>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</si>
  <si>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</si>
  <si>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</si>
  <si>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</si>
  <si>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</si>
  <si>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</si>
  <si>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</si>
  <si>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</si>
  <si>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</si>
  <si>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</si>
  <si>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</si>
  <si>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</si>
  <si>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</si>
  <si>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</si>
  <si>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</si>
  <si>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</si>
  <si>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</si>
  <si>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</si>
  <si>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</si>
  <si>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</si>
  <si>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</si>
  <si>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</si>
  <si>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</si>
  <si>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</si>
  <si>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</si>
  <si>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</si>
  <si>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</si>
  <si>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</si>
  <si>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</si>
  <si>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</si>
  <si>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</si>
  <si>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</si>
  <si>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</si>
  <si>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</si>
  <si>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</si>
  <si>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</si>
  <si>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</si>
  <si>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</si>
  <si>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</si>
  <si>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</si>
  <si>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</si>
  <si>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</si>
  <si>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</si>
  <si>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</si>
  <si>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</si>
  <si>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</si>
  <si>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</si>
  <si>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</si>
  <si>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</si>
  <si>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</si>
  <si>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</si>
  <si>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</si>
  <si>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</si>
  <si>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</si>
  <si>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</si>
  <si>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</si>
  <si>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</si>
  <si>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</si>
  <si>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</si>
  <si>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</si>
  <si>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</si>
  <si>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</si>
  <si>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</si>
  <si>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</si>
  <si>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</si>
  <si>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</si>
  <si>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</si>
  <si>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</si>
  <si>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</si>
  <si>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</si>
  <si>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</si>
  <si>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</si>
  <si>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</si>
  <si>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</si>
  <si>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</si>
  <si>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</si>
  <si>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</si>
  <si>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</si>
  <si>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</si>
  <si>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</si>
  <si>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</si>
  <si>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</si>
  <si>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</si>
  <si>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</si>
  <si>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</si>
  <si>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</si>
  <si>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</si>
  <si>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</si>
  <si>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</si>
  <si>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</si>
  <si>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</si>
  <si>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</si>
  <si>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</si>
  <si>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</si>
  <si>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</si>
  <si>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</si>
  <si>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</si>
  <si>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</si>
  <si>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</si>
  <si>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</si>
  <si>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</si>
  <si>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</si>
  <si>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</si>
  <si>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</si>
  <si>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</si>
  <si>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</si>
  <si>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</si>
  <si>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</si>
  <si>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</si>
  <si>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</si>
  <si>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</si>
  <si>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</si>
  <si>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</si>
  <si>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</si>
  <si>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</si>
  <si>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</si>
  <si>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</si>
  <si>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</si>
  <si>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</si>
  <si>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</si>
  <si>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</si>
  <si>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</si>
  <si>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</si>
  <si>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</si>
  <si>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</si>
  <si>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</si>
  <si>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</si>
  <si>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</si>
  <si>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</si>
  <si>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</si>
  <si>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</si>
  <si>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</si>
  <si>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</si>
  <si>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</si>
  <si>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</si>
  <si>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</si>
  <si>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</si>
  <si>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</si>
  <si>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</si>
  <si>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</si>
  <si>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</si>
  <si>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</si>
  <si>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</si>
  <si>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</si>
  <si>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</si>
  <si>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</si>
  <si>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</si>
  <si>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</si>
  <si>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</si>
  <si>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</si>
  <si>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</si>
  <si>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</si>
  <si>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</si>
  <si>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</si>
  <si>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</si>
  <si>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</si>
  <si>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</si>
  <si>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</si>
  <si>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</si>
  <si>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</si>
  <si>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</si>
  <si>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</si>
  <si>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</si>
  <si>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</si>
  <si>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</si>
  <si>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</si>
  <si>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</si>
  <si>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</si>
  <si>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</si>
  <si>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</si>
  <si>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</si>
  <si>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</si>
  <si>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</si>
  <si>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</si>
  <si>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</si>
  <si>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</si>
  <si>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</si>
  <si>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</si>
  <si>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</si>
  <si>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</si>
  <si>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</si>
  <si>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</si>
  <si>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</si>
  <si>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</si>
  <si>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</si>
  <si>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</si>
  <si>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</si>
  <si>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</si>
  <si>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</si>
  <si>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</si>
  <si>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</si>
  <si>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</si>
  <si>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</si>
  <si>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</si>
  <si>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</si>
  <si>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</si>
  <si>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</si>
  <si>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</si>
  <si>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</si>
  <si>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</si>
  <si>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</si>
  <si>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</si>
  <si>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</si>
  <si>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</si>
  <si>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</si>
  <si>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</si>
  <si>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</si>
  <si>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</si>
  <si>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</si>
  <si>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</si>
  <si>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</si>
  <si>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</si>
  <si>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</si>
  <si>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</si>
  <si>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</si>
  <si>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</si>
  <si>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</si>
  <si>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</si>
  <si>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</si>
  <si>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</si>
  <si>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</si>
  <si>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</si>
  <si>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</si>
  <si>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</si>
  <si>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</si>
  <si>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</si>
  <si>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</si>
  <si>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</si>
  <si>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</si>
  <si>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</si>
  <si>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</si>
  <si>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</si>
  <si>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</si>
  <si>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</si>
  <si>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</si>
  <si>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</si>
  <si>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</si>
  <si>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</si>
  <si>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</si>
  <si>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</si>
  <si>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</si>
  <si>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</si>
  <si>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</si>
  <si>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</si>
  <si>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</si>
  <si>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</si>
  <si>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</si>
  <si>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</si>
  <si>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</si>
  <si>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</si>
  <si>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</si>
  <si>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</si>
  <si>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</si>
  <si>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</si>
  <si>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</si>
  <si>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</si>
  <si>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</si>
  <si>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</si>
  <si>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</si>
  <si>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</si>
  <si>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</si>
  <si>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</si>
  <si>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</si>
  <si>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</si>
  <si>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</si>
  <si>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</si>
  <si>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</si>
  <si>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</si>
  <si>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</si>
  <si>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</si>
  <si>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</si>
  <si>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</si>
  <si>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</si>
  <si>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</si>
  <si>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</si>
  <si>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</si>
  <si>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</si>
  <si>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</si>
  <si>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</si>
  <si>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</si>
  <si>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</si>
  <si>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</si>
  <si>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</si>
  <si>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</si>
  <si>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</si>
  <si>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</si>
  <si>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</si>
  <si>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</si>
  <si>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</si>
  <si>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</si>
  <si>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</si>
  <si>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</si>
  <si>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</si>
  <si>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</si>
  <si>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</si>
  <si>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</si>
  <si>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</si>
  <si>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</si>
  <si>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</si>
  <si>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</si>
  <si>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</si>
  <si>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</si>
  <si>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</si>
  <si>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</si>
  <si>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</si>
  <si>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</si>
  <si>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</si>
  <si>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</si>
  <si>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</si>
  <si>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</si>
  <si>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</si>
  <si>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</si>
  <si>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</si>
  <si>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</si>
  <si>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</si>
  <si>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</si>
  <si>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</si>
  <si>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</si>
  <si>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</si>
  <si>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</si>
  <si>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</si>
  <si>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</si>
  <si>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</si>
  <si>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</si>
  <si>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</si>
  <si>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</si>
  <si>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</si>
  <si>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</si>
  <si>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</si>
  <si>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</si>
  <si>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</si>
  <si>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</si>
  <si>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</si>
  <si>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</si>
  <si>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</si>
  <si>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</si>
  <si>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</si>
  <si>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</si>
  <si>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</si>
  <si>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</si>
  <si>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</si>
  <si>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</si>
  <si>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</si>
  <si>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</si>
  <si>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</si>
  <si>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</si>
  <si>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</si>
  <si>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</si>
  <si>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</si>
  <si>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</si>
  <si>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</si>
  <si>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</si>
  <si>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</si>
  <si>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</si>
  <si>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</si>
  <si>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</si>
  <si>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</si>
  <si>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</si>
  <si>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</si>
  <si>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</si>
  <si>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</si>
  <si>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</si>
  <si>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</si>
  <si>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</si>
  <si>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</si>
  <si>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</si>
  <si>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</si>
  <si>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</si>
  <si>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</si>
  <si>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</si>
  <si>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</si>
  <si>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</si>
  <si>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</si>
  <si>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</si>
  <si>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</si>
  <si>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</si>
  <si>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</si>
  <si>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</si>
  <si>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</si>
  <si>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</si>
  <si>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</si>
  <si>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</si>
  <si>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</si>
  <si>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</si>
  <si>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</si>
  <si>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</si>
  <si>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</si>
  <si>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</si>
  <si>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</si>
  <si>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</si>
  <si>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</si>
  <si>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</si>
  <si>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</si>
  <si>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</si>
  <si>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</si>
  <si>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</si>
  <si>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</si>
  <si>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</si>
  <si>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</si>
  <si>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</si>
  <si>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</si>
  <si>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</si>
  <si>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</si>
  <si>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</si>
  <si>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</si>
  <si>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</si>
  <si>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</si>
  <si>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</si>
  <si>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</si>
  <si>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</si>
  <si>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</si>
  <si>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</si>
  <si>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</si>
  <si>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</si>
  <si>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</si>
  <si>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</si>
  <si>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</si>
  <si>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</si>
  <si>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</si>
  <si>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</si>
  <si>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</si>
  <si>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</si>
  <si>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</si>
  <si>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</si>
  <si>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</si>
  <si>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</si>
  <si>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</si>
  <si>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</si>
  <si>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</si>
  <si>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</si>
  <si>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</si>
  <si>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</si>
  <si>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</si>
  <si>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</si>
  <si>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</si>
  <si>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</si>
  <si>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</si>
  <si>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</si>
  <si>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</si>
  <si>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</si>
  <si>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</si>
  <si>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</si>
  <si>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</si>
  <si>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</si>
  <si>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</si>
  <si>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</si>
  <si>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</si>
  <si>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</si>
  <si>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</si>
  <si>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</si>
  <si>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</si>
  <si>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</si>
  <si>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</si>
  <si>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</si>
  <si>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</si>
  <si>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</si>
  <si>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</si>
  <si>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</si>
  <si>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</si>
  <si>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</si>
  <si>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</si>
  <si>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</si>
  <si>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</si>
  <si>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</si>
  <si>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</si>
  <si>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</si>
  <si>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</si>
  <si>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</si>
  <si>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</si>
  <si>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</si>
  <si>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</si>
  <si>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</si>
  <si>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</si>
  <si>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</si>
  <si>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</si>
  <si>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</si>
  <si>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</si>
  <si>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</si>
  <si>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</si>
  <si>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</si>
  <si>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</si>
  <si>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</si>
  <si>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</si>
  <si>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</si>
  <si>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</si>
  <si>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</si>
  <si>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</si>
  <si>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</si>
  <si>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</si>
  <si>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</si>
  <si>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</si>
  <si>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</si>
  <si>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</si>
  <si>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</si>
  <si>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</si>
  <si>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</si>
  <si>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</si>
  <si>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</si>
  <si>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</si>
  <si>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</si>
  <si>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</si>
  <si>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</si>
  <si>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</si>
  <si>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</si>
  <si>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</si>
  <si>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</si>
  <si>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</si>
  <si>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</si>
  <si>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</si>
  <si>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</si>
  <si>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</si>
  <si>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</si>
  <si>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</si>
  <si>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</si>
  <si>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</si>
  <si>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</si>
  <si>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</si>
  <si>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</si>
  <si>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</si>
  <si>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</si>
  <si>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</si>
  <si>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</si>
  <si>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</si>
  <si>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</si>
  <si>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</si>
  <si>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</si>
  <si>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</si>
  <si>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</si>
  <si>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</si>
  <si>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</si>
  <si>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</si>
  <si>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</si>
  <si>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</si>
  <si>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</si>
  <si>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</si>
  <si>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</si>
  <si>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</si>
  <si>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</si>
  <si>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</si>
  <si>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</si>
  <si>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</si>
  <si>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</si>
  <si>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</si>
  <si>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</si>
  <si>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</si>
  <si>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</si>
  <si>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</si>
  <si>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</si>
  <si>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</si>
  <si>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</si>
  <si>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</si>
  <si>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</si>
  <si>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</si>
  <si>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</si>
  <si>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</si>
  <si>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</si>
  <si>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</si>
  <si>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</si>
  <si>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</si>
  <si>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</si>
  <si>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</si>
  <si>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</si>
  <si>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</si>
  <si>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</si>
  <si>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</si>
  <si>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</si>
  <si>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</si>
  <si>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</si>
  <si>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</si>
  <si>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</si>
  <si>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</si>
  <si>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</si>
  <si>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</si>
  <si>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</si>
  <si>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</si>
  <si>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</si>
  <si>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</si>
  <si>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</si>
  <si>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</si>
  <si>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</si>
  <si>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</si>
  <si>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</si>
  <si>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</si>
  <si>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</si>
  <si>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</si>
  <si>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</si>
  <si>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</si>
  <si>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</si>
  <si>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</si>
  <si>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</si>
  <si>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</si>
  <si>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</si>
  <si>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</si>
  <si>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</si>
  <si>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</si>
  <si>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</si>
  <si>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</si>
  <si>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</si>
  <si>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</si>
  <si>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</si>
  <si>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</si>
  <si>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</si>
  <si>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</si>
  <si>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</si>
  <si>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</si>
  <si>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</si>
  <si>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</si>
  <si>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</si>
  <si>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</si>
  <si>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</si>
  <si>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</si>
  <si>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</si>
  <si>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</si>
  <si>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</si>
  <si>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</si>
  <si>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</si>
  <si>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</si>
  <si>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</si>
  <si>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</si>
  <si>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</si>
  <si>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</si>
  <si>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</si>
  <si>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</si>
  <si>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</si>
  <si>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</si>
  <si>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</si>
  <si>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</si>
  <si>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</si>
  <si>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</si>
  <si>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</si>
  <si>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</si>
  <si>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</si>
  <si>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</si>
  <si>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</si>
  <si>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</si>
  <si>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</si>
  <si>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</si>
  <si>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</si>
  <si>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</si>
  <si>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</si>
  <si>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</si>
  <si>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</si>
  <si>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</si>
  <si>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</si>
  <si>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</si>
  <si>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</si>
  <si>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</si>
  <si>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</si>
  <si>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</si>
  <si>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</si>
  <si>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</si>
  <si>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</si>
  <si>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</si>
  <si>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</si>
  <si>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</si>
  <si>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</si>
  <si>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</si>
  <si>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</si>
  <si>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</si>
  <si>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</si>
  <si>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</si>
  <si>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</si>
  <si>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</si>
  <si>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</si>
  <si>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</si>
  <si>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</si>
  <si>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</si>
  <si>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</si>
  <si>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</si>
  <si>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</si>
  <si>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</si>
  <si>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</si>
  <si>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</si>
  <si>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</si>
  <si>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</si>
  <si>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</si>
  <si>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</si>
  <si>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</si>
  <si>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</si>
  <si>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</si>
  <si>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</si>
  <si>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</si>
  <si>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</si>
  <si>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</si>
  <si>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</si>
  <si>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</si>
  <si>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</si>
  <si>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</si>
  <si>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</si>
  <si>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</si>
  <si>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</si>
  <si>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</si>
  <si>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</si>
  <si>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</si>
  <si>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</si>
  <si>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</si>
  <si>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</si>
  <si>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</si>
  <si>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</si>
  <si>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</si>
  <si>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</si>
  <si>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</si>
  <si>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</si>
  <si>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</si>
  <si>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</si>
  <si>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</si>
  <si>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</si>
  <si>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</si>
  <si>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</si>
  <si>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</si>
  <si>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</si>
  <si>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</si>
  <si>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</si>
  <si>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</si>
  <si>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</si>
  <si>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</si>
  <si>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</si>
  <si>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</si>
  <si>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</si>
  <si>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</si>
  <si>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</si>
  <si>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</si>
  <si>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</si>
  <si>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</si>
  <si>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</si>
  <si>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</si>
  <si>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</si>
  <si>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</si>
  <si>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</si>
  <si>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</si>
  <si>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</si>
  <si>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</si>
  <si>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</si>
  <si>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</si>
  <si>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</si>
  <si>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</si>
  <si>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</si>
  <si>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</si>
  <si>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</si>
  <si>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</si>
  <si>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</si>
  <si>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</si>
  <si>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</si>
  <si>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</si>
  <si>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</si>
  <si>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</si>
  <si>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</si>
  <si>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</si>
  <si>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</si>
  <si>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</si>
  <si>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</si>
  <si>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</si>
  <si>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</si>
  <si>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</si>
  <si>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</si>
  <si>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</si>
  <si>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</si>
  <si>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</si>
  <si>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</si>
  <si>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</si>
  <si>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</si>
  <si>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</si>
  <si>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</si>
  <si>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</si>
  <si>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</si>
  <si>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</si>
  <si>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</si>
  <si>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</si>
  <si>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</si>
  <si>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</si>
  <si>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</si>
  <si>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</si>
  <si>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</si>
  <si>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</si>
  <si>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</si>
  <si>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</si>
  <si>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</si>
  <si>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</si>
  <si>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</si>
  <si>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</si>
  <si>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</si>
  <si>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</si>
  <si>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</si>
  <si>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</si>
  <si>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</si>
  <si>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</si>
  <si>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</si>
  <si>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</si>
  <si>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</si>
  <si>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</si>
  <si>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</si>
  <si>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</si>
  <si>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</si>
  <si>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</si>
  <si>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</si>
  <si>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</si>
  <si>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</si>
  <si>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</si>
  <si>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</si>
  <si>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</si>
  <si>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</si>
  <si>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</si>
  <si>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</si>
  <si>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</si>
  <si>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</si>
  <si>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</si>
  <si>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</si>
  <si>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</si>
  <si>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</si>
  <si>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</si>
  <si>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</si>
  <si>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</si>
  <si>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</si>
  <si>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</si>
  <si>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</si>
  <si>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</si>
  <si>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</si>
  <si>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</si>
  <si>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</si>
  <si>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</si>
  <si>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</si>
  <si>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</si>
  <si>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</si>
  <si>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</si>
  <si>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</si>
  <si>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</si>
  <si>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</si>
  <si>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</si>
  <si>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</si>
  <si>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</si>
  <si>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</si>
  <si>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</si>
  <si>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</si>
  <si>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</si>
  <si>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</si>
  <si>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</si>
  <si>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</si>
  <si>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</si>
  <si>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</si>
  <si>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</si>
  <si>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</si>
  <si>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</si>
  <si>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</si>
  <si>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</si>
  <si>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</si>
  <si>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</si>
  <si>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</si>
  <si>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</si>
  <si>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</si>
  <si>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</si>
  <si>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</si>
  <si>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</si>
  <si>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</si>
  <si>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</si>
  <si>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</si>
  <si>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</si>
  <si>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</si>
  <si>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</si>
  <si>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</si>
  <si>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</si>
  <si>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</si>
  <si>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</si>
  <si>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</si>
  <si>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</si>
  <si>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</si>
  <si>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</si>
  <si>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</si>
  <si>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</si>
  <si>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</si>
  <si>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</si>
  <si>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</si>
  <si>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</si>
  <si>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</si>
  <si>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</si>
  <si>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</si>
  <si>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</si>
  <si>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</si>
  <si>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</si>
  <si>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</si>
  <si>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</si>
  <si>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</si>
  <si>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</si>
  <si>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</si>
  <si>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</si>
  <si>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</si>
  <si>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</si>
  <si>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</si>
  <si>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</si>
  <si>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</si>
  <si>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</si>
  <si>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</si>
  <si>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</si>
  <si>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</si>
  <si>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</si>
  <si>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</si>
  <si>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</si>
  <si>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</si>
  <si>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</si>
  <si>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</si>
  <si>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</si>
  <si>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</si>
  <si>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</si>
  <si>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</si>
  <si>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</si>
  <si>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</si>
  <si>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</si>
  <si>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</si>
  <si>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</si>
  <si>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</si>
  <si>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</si>
  <si>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</si>
  <si>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</si>
  <si>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</si>
  <si>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</si>
  <si>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</si>
  <si>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</si>
  <si>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</si>
  <si>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</si>
  <si>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</si>
  <si>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</si>
  <si>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</si>
  <si>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</si>
  <si>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</si>
  <si>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</si>
  <si>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</si>
  <si>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</si>
  <si>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</si>
  <si>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</si>
  <si>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</si>
  <si>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</si>
  <si>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</si>
  <si>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</si>
  <si>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</si>
  <si>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</si>
  <si>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</si>
  <si>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</si>
  <si>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</si>
  <si>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</si>
  <si>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</si>
  <si>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</si>
  <si>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</si>
  <si>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</si>
  <si>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</si>
  <si>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</si>
  <si>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</si>
  <si>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</si>
  <si>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</si>
  <si>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</si>
  <si>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</si>
  <si>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</si>
  <si>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</si>
  <si>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</si>
  <si>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</si>
  <si>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</si>
  <si>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</si>
  <si>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</si>
  <si>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</si>
  <si>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</si>
  <si>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</si>
  <si>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</si>
  <si>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</si>
  <si>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</si>
  <si>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</si>
  <si>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</si>
  <si>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</si>
  <si>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</si>
  <si>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</si>
  <si>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</si>
  <si>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</si>
  <si>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</si>
  <si>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</si>
  <si>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</si>
  <si>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</si>
  <si>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</si>
  <si>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</si>
  <si>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</si>
  <si>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</si>
  <si>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</si>
  <si>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</si>
  <si>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</si>
  <si>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</si>
  <si>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</si>
  <si>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</si>
  <si>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</si>
  <si>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</si>
  <si>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</si>
  <si>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</si>
  <si>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</si>
  <si>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</si>
  <si>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</si>
  <si>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</si>
  <si>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</si>
  <si>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</si>
  <si>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</si>
  <si>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</si>
  <si>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</si>
  <si>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</si>
  <si>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</si>
  <si>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</si>
  <si>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</si>
  <si>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</si>
  <si>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</si>
  <si>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</si>
  <si>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</si>
  <si>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</si>
  <si>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</si>
  <si>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</si>
  <si>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</si>
  <si>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</si>
  <si>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</si>
  <si>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</si>
  <si>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</si>
  <si>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</si>
  <si>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</si>
  <si>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</si>
  <si>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</si>
  <si>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</si>
  <si>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</si>
  <si>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</si>
  <si>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</si>
  <si>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</si>
  <si>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</si>
  <si>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</si>
  <si>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</si>
  <si>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</si>
  <si>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</si>
  <si>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</si>
  <si>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</si>
  <si>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</si>
  <si>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</si>
  <si>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</si>
  <si>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</si>
  <si>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</si>
  <si>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</si>
  <si>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</si>
  <si>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</si>
  <si>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</si>
  <si>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</si>
  <si>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</si>
  <si>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</si>
  <si>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</si>
  <si>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</si>
  <si>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</si>
  <si>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</si>
  <si>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</si>
  <si>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</si>
  <si>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</si>
  <si>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</si>
  <si>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</si>
  <si>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</si>
  <si>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</si>
  <si>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</si>
  <si>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</si>
  <si>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</si>
  <si>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</si>
  <si>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</si>
  <si>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</si>
  <si>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</si>
  <si>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</si>
  <si>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</si>
  <si>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</si>
  <si>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</si>
  <si>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</si>
  <si>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</si>
  <si>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</si>
  <si>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</si>
  <si>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</si>
  <si>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</si>
  <si>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</si>
  <si>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</si>
  <si>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</si>
  <si>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</si>
  <si>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</si>
  <si>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</si>
  <si>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</si>
  <si>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</si>
  <si>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</si>
  <si>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</si>
  <si>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</si>
  <si>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</si>
  <si>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</si>
  <si>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</si>
  <si>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</si>
  <si>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</si>
  <si>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</si>
  <si>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</si>
  <si>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</si>
  <si>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</si>
  <si>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</si>
  <si>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</si>
  <si>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</si>
  <si>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</si>
  <si>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</si>
  <si>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</si>
  <si>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</si>
  <si>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</si>
  <si>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</si>
  <si>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</si>
  <si>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</si>
  <si>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</si>
  <si>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</si>
  <si>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</si>
  <si>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</si>
  <si>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</si>
  <si>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</si>
  <si>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</si>
  <si>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</si>
  <si>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</si>
  <si>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</si>
  <si>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</si>
  <si>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</si>
  <si>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</si>
  <si>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</si>
  <si>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</si>
  <si>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</si>
  <si>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</si>
  <si>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</si>
  <si>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</si>
  <si>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</si>
  <si>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</si>
  <si>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</si>
  <si>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</si>
  <si>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</si>
  <si>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</si>
  <si>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</si>
  <si>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</si>
  <si>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</si>
  <si>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</si>
  <si>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</si>
  <si>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</si>
  <si>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</si>
  <si>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</si>
  <si>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</si>
  <si>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</si>
  <si>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</si>
  <si>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</si>
  <si>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</si>
  <si>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</si>
  <si>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</si>
  <si>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</si>
  <si>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</si>
  <si>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</si>
  <si>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</si>
  <si>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</si>
  <si>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</si>
  <si>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</si>
  <si>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</si>
  <si>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</si>
  <si>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</si>
  <si>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</si>
  <si>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</si>
  <si>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</si>
  <si>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</si>
  <si>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</si>
  <si>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</si>
  <si>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</si>
  <si>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</si>
  <si>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</si>
  <si>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</si>
  <si>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</si>
  <si>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</si>
  <si>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</si>
  <si>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</si>
  <si>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</si>
  <si>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</si>
  <si>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</si>
  <si>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</si>
  <si>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</si>
  <si>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</si>
  <si>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</si>
  <si>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</si>
  <si>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</si>
  <si>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</si>
  <si>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</si>
  <si>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</si>
  <si>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</si>
  <si>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</si>
  <si>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</si>
  <si>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</si>
  <si>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</si>
  <si>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</si>
  <si>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</si>
  <si>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</si>
  <si>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</si>
  <si>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</si>
  <si>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</si>
  <si>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</si>
  <si>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</si>
  <si>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</si>
  <si>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</si>
  <si>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</si>
  <si>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</si>
  <si>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</si>
  <si>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</si>
  <si>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</si>
  <si>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</si>
  <si>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</si>
  <si>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</si>
  <si>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</si>
  <si>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</si>
  <si>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</si>
  <si>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</si>
  <si>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</si>
  <si>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</si>
  <si>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</si>
  <si>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</si>
  <si>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</si>
  <si>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</si>
  <si>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</si>
  <si>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</si>
  <si>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</si>
  <si>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</si>
  <si>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</si>
  <si>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</si>
  <si>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</si>
  <si>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</si>
  <si>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</si>
  <si>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</si>
  <si>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</si>
  <si>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</si>
  <si>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</si>
  <si>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</si>
  <si>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</si>
  <si>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</si>
  <si>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</si>
  <si>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</si>
  <si>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</si>
  <si>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</si>
  <si>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</si>
  <si>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</si>
  <si>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</si>
  <si>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</si>
  <si>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</si>
  <si>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</si>
  <si>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</si>
  <si>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</si>
  <si>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</si>
  <si>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</si>
  <si>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</si>
  <si>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</si>
  <si>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</si>
  <si>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</si>
  <si>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</si>
  <si>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</si>
  <si>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</si>
  <si>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</si>
  <si>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</si>
  <si>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</si>
  <si>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</si>
  <si>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</si>
  <si>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</si>
  <si>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</si>
  <si>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</si>
  <si>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</si>
  <si>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</si>
  <si>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</si>
  <si>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</si>
  <si>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</si>
  <si>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</si>
  <si>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</si>
  <si>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</si>
  <si>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</si>
  <si>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</si>
  <si>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</si>
  <si>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</si>
  <si>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</si>
  <si>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</si>
  <si>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</si>
  <si>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</si>
  <si>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</si>
  <si>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</si>
  <si>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</si>
  <si>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</si>
  <si>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</si>
  <si>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</si>
  <si>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</si>
  <si>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</si>
  <si>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</si>
  <si>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</si>
  <si>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</si>
  <si>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</si>
  <si>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</si>
  <si>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</si>
  <si>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</si>
  <si>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</si>
  <si>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</si>
  <si>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</si>
  <si>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</si>
  <si>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</si>
  <si>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</si>
  <si>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</si>
  <si>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</si>
  <si>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</si>
  <si>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</si>
  <si>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</si>
  <si>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</si>
  <si>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</si>
  <si>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</si>
  <si>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</si>
  <si>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</si>
  <si>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</si>
  <si>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</si>
  <si>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</si>
  <si>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</si>
  <si>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</si>
  <si>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</si>
  <si>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</si>
  <si>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</si>
  <si>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</si>
  <si>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</si>
  <si>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</si>
  <si>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</si>
  <si>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</si>
  <si>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</si>
  <si>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</si>
  <si>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</si>
  <si>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</si>
  <si>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</si>
  <si>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</si>
  <si>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</si>
  <si>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</si>
  <si>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</si>
  <si>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</si>
  <si>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</si>
  <si>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</si>
  <si>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</si>
  <si>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</si>
  <si>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</si>
  <si>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</si>
  <si>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</si>
  <si>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</si>
  <si>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</si>
  <si>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</si>
  <si>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</si>
  <si>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</si>
  <si>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</si>
  <si>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</si>
  <si>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</si>
  <si>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</si>
  <si>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</si>
  <si>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</si>
  <si>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</si>
  <si>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</si>
  <si>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</si>
  <si>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</si>
  <si>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</si>
  <si>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</si>
  <si>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</si>
  <si>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</si>
  <si>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</si>
  <si>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</si>
  <si>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</si>
  <si>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</si>
  <si>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</si>
  <si>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</si>
  <si>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</si>
  <si>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</si>
  <si>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</si>
  <si>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</si>
  <si>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</si>
  <si>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</si>
  <si>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</si>
  <si>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</si>
  <si>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</si>
  <si>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</si>
  <si>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</si>
  <si>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</si>
  <si>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</si>
  <si>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</si>
  <si>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</si>
  <si>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</si>
  <si>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</si>
  <si>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</si>
  <si>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</si>
  <si>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</si>
  <si>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</si>
  <si>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</si>
  <si>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</si>
  <si>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</si>
  <si>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</si>
  <si>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</si>
  <si>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</si>
  <si>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</si>
  <si>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</si>
  <si>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</si>
  <si>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</si>
  <si>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</si>
  <si>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</si>
  <si>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</si>
  <si>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</si>
  <si>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</si>
  <si>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</si>
  <si>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</si>
  <si>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</si>
  <si>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</si>
  <si>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</si>
  <si>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</si>
  <si>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</si>
  <si>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</si>
  <si>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</si>
  <si>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</si>
  <si>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</si>
  <si>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</si>
  <si>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</si>
  <si>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</si>
  <si>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</si>
  <si>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</si>
  <si>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</si>
  <si>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</si>
  <si>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</si>
  <si>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</si>
  <si>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</si>
  <si>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</si>
  <si>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</si>
  <si>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</si>
  <si>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</si>
  <si>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</si>
  <si>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</si>
  <si>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</si>
  <si>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</si>
  <si>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</si>
  <si>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</si>
  <si>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</si>
  <si>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</si>
  <si>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</si>
  <si>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</si>
  <si>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</si>
  <si>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</si>
  <si>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</si>
  <si>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</si>
  <si>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</si>
  <si>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</si>
  <si>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</si>
  <si>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</si>
  <si>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</si>
  <si>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</si>
  <si>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</si>
  <si>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</si>
  <si>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</si>
  <si>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</si>
  <si>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</si>
  <si>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</si>
  <si>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</si>
  <si>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</si>
  <si>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</si>
  <si>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</si>
  <si>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</si>
  <si>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</si>
  <si>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</si>
  <si>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</si>
  <si>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</si>
  <si>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</si>
  <si>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</si>
  <si>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</si>
  <si>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</si>
  <si>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</si>
  <si>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</si>
  <si>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</si>
  <si>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</si>
  <si>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</si>
  <si>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</si>
  <si>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</si>
  <si>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</si>
  <si>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</si>
  <si>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</si>
  <si>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</si>
  <si>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</si>
  <si>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</si>
  <si>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</si>
  <si>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</si>
  <si>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</si>
  <si>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</si>
  <si>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</si>
  <si>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</si>
  <si>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</si>
  <si>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</si>
  <si>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</si>
  <si>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</si>
  <si>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</si>
  <si>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</si>
  <si>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</si>
  <si>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</si>
  <si>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</si>
  <si>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</si>
  <si>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</si>
  <si>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</si>
  <si>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</si>
  <si>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</si>
  <si>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</si>
  <si>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</si>
  <si>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</si>
  <si>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</si>
  <si>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</si>
  <si>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</si>
  <si>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</si>
  <si>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</si>
  <si>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</si>
  <si>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</si>
  <si>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</si>
  <si>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</si>
  <si>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</si>
  <si>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</si>
  <si>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</si>
  <si>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</si>
  <si>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</si>
  <si>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</si>
  <si>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</si>
  <si>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</si>
  <si>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</si>
  <si>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</si>
  <si>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</si>
  <si>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</si>
  <si>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</si>
  <si>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</si>
  <si>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</si>
  <si>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</si>
  <si>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</si>
  <si>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</si>
  <si>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</si>
  <si>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</si>
  <si>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</si>
  <si>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</si>
  <si>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</si>
  <si>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</si>
  <si>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</si>
  <si>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</si>
  <si>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</si>
  <si>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</si>
  <si>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</si>
  <si>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</si>
  <si>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</si>
  <si>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</si>
  <si>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</si>
  <si>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</si>
  <si>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</si>
  <si>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</si>
  <si>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</si>
  <si>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</si>
  <si>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</si>
  <si>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</si>
  <si>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</si>
  <si>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</si>
  <si>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</si>
  <si>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</si>
  <si>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</si>
  <si>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</si>
  <si>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</si>
  <si>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</si>
  <si>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</si>
  <si>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</si>
  <si>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</si>
  <si>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</si>
  <si>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</si>
  <si>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</si>
  <si>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</si>
  <si>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</si>
  <si>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</si>
  <si>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</si>
  <si>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</si>
  <si>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</si>
  <si>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</si>
  <si>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</si>
  <si>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</si>
  <si>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</si>
  <si>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</si>
  <si>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</si>
  <si>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</si>
  <si>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</si>
  <si>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</si>
  <si>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</si>
  <si>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</si>
  <si>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</si>
  <si>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</si>
  <si>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</si>
  <si>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</si>
  <si>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</si>
  <si>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</si>
  <si>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</si>
  <si>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</si>
  <si>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</si>
  <si>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</si>
  <si>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</si>
  <si>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</si>
  <si>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</si>
  <si>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</si>
  <si>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</si>
  <si>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</si>
  <si>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</si>
  <si>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</si>
  <si>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</si>
  <si>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</si>
  <si>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</si>
  <si>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</si>
  <si>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</si>
  <si>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</si>
  <si>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</si>
  <si>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</si>
  <si>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</si>
  <si>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</si>
  <si>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</si>
  <si>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</si>
  <si>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</si>
  <si>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</si>
  <si>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</si>
  <si>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</si>
  <si>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</si>
  <si>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</si>
  <si>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</si>
  <si>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</si>
  <si>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</si>
  <si>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</si>
  <si>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</si>
  <si>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</si>
  <si>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</si>
  <si>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</si>
  <si>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</si>
  <si>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</si>
  <si>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</si>
  <si>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</si>
  <si>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</si>
  <si>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</si>
  <si>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</si>
  <si>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</si>
  <si>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</si>
  <si>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</si>
  <si>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</si>
  <si>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</si>
  <si>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</si>
  <si>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</si>
  <si>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</si>
  <si>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</si>
  <si>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</si>
  <si>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</si>
  <si>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</si>
  <si>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</si>
  <si>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</si>
  <si>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</si>
  <si>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</si>
  <si>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</si>
  <si>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</si>
  <si>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</si>
  <si>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</si>
  <si>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</si>
  <si>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</si>
  <si>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</si>
  <si>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</si>
  <si>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</si>
  <si>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</si>
  <si>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</si>
  <si>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</si>
  <si>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</si>
  <si>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</si>
  <si>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</si>
  <si>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</si>
  <si>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</si>
  <si>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</si>
  <si>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</si>
  <si>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</si>
  <si>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</si>
  <si>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</si>
  <si>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</si>
  <si>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</si>
  <si>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</si>
  <si>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</si>
  <si>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</si>
  <si>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</si>
  <si>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</si>
  <si>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</si>
  <si>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</si>
  <si>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</si>
  <si>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</si>
  <si>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</si>
  <si>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</si>
  <si>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</si>
  <si>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</si>
  <si>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</si>
  <si>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</si>
  <si>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</si>
  <si>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</si>
  <si>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</si>
  <si>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</si>
  <si>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</si>
  <si>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</si>
  <si>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</si>
  <si>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</si>
  <si>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</si>
  <si>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</si>
  <si>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</si>
  <si>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</si>
  <si>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</si>
  <si>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</si>
  <si>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</si>
  <si>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</si>
  <si>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</si>
  <si>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</si>
  <si>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</si>
  <si>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</si>
  <si>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</si>
  <si>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</si>
  <si>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</si>
  <si>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</si>
  <si>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</si>
  <si>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</si>
  <si>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</si>
  <si>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</si>
  <si>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</si>
  <si>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</si>
  <si>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</si>
  <si>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</si>
  <si>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</si>
  <si>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</si>
  <si>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</si>
  <si>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</si>
  <si>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</si>
  <si>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</si>
  <si>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</si>
  <si>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</si>
  <si>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</si>
  <si>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</si>
  <si>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</si>
  <si>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</si>
  <si>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</si>
  <si>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</si>
  <si>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</si>
  <si>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</si>
  <si>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</si>
  <si>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</si>
  <si>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</si>
  <si>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</si>
  <si>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</si>
  <si>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</si>
  <si>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</si>
  <si>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</si>
  <si>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</si>
  <si>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</si>
  <si>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</si>
  <si>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</si>
  <si>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</si>
  <si>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</si>
  <si>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</si>
  <si>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</si>
  <si>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</si>
  <si>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</si>
  <si>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</si>
  <si>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</si>
  <si>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</si>
  <si>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</si>
  <si>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</si>
  <si>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</si>
  <si>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</si>
  <si>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</si>
  <si>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</si>
  <si>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</si>
  <si>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</si>
  <si>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</si>
  <si>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</si>
  <si>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</si>
  <si>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</si>
  <si>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</si>
  <si>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</si>
  <si>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</si>
  <si>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</si>
  <si>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</si>
  <si>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</si>
  <si>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</si>
  <si>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</si>
  <si>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</si>
  <si>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</si>
  <si>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</si>
  <si>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</si>
  <si>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</si>
  <si>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</si>
  <si>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</si>
  <si>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</si>
  <si>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</si>
  <si>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</si>
  <si>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</si>
  <si>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</si>
  <si>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</si>
  <si>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</si>
  <si>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</si>
  <si>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</si>
  <si>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</si>
  <si>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</si>
  <si>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</si>
  <si>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</si>
  <si>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</si>
  <si>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</si>
  <si>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</si>
  <si>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</si>
  <si>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</si>
  <si>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</si>
  <si>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</si>
  <si>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</si>
  <si>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</si>
  <si>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</si>
  <si>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</si>
  <si>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</si>
  <si>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</si>
  <si>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</si>
  <si>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</si>
  <si>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</si>
  <si>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</si>
  <si>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</si>
  <si>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</si>
  <si>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</si>
  <si>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</si>
  <si>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</si>
  <si>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</si>
  <si>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</si>
  <si>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</si>
  <si>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</si>
  <si>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</si>
  <si>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</si>
  <si>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</si>
  <si>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</si>
  <si>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</si>
  <si>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</si>
  <si>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</si>
  <si>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</si>
  <si>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</si>
  <si>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</si>
  <si>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</si>
  <si>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</si>
  <si>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</si>
  <si>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</si>
  <si>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</si>
  <si>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</si>
  <si>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</si>
  <si>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</si>
  <si>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</si>
  <si>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</si>
  <si>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</si>
  <si>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</si>
  <si>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</si>
  <si>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</si>
  <si>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</si>
  <si>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</si>
  <si>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</si>
  <si>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</si>
  <si>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</si>
  <si>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</si>
  <si>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</si>
  <si>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</si>
  <si>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</si>
  <si>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</si>
  <si>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</si>
  <si>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</si>
  <si>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</si>
  <si>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</si>
  <si>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</si>
  <si>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</si>
  <si>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</si>
  <si>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</si>
  <si>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</si>
  <si>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</si>
  <si>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</si>
  <si>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</si>
  <si>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</si>
  <si>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</si>
  <si>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</si>
  <si>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</si>
  <si>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</si>
  <si>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</si>
  <si>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</si>
  <si>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</si>
  <si>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</si>
  <si>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</si>
  <si>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</si>
  <si>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</si>
  <si>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</si>
  <si>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</si>
  <si>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</si>
  <si>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</si>
  <si>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</si>
  <si>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</si>
  <si>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</si>
  <si>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</si>
  <si>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</si>
  <si>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</si>
  <si>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</si>
  <si>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</si>
  <si>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</si>
  <si>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</si>
  <si>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</si>
  <si>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</si>
  <si>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</si>
  <si>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</si>
  <si>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</si>
  <si>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</si>
  <si>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</si>
  <si>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</si>
  <si>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</si>
  <si>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</si>
  <si>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</si>
  <si>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</si>
  <si>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</si>
  <si>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</si>
  <si>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</si>
  <si>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</si>
  <si>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</si>
  <si>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</si>
  <si>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</si>
  <si>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</si>
  <si>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</si>
  <si>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</si>
  <si>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</si>
  <si>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</si>
  <si>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</si>
  <si>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</si>
  <si>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</si>
  <si>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</si>
  <si>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</si>
  <si>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</si>
  <si>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</si>
  <si>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</si>
  <si>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</si>
  <si>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</si>
  <si>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</si>
  <si>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</si>
  <si>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</si>
  <si>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</si>
  <si>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</si>
  <si>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</si>
  <si>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</si>
  <si>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</si>
  <si>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</si>
  <si>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</si>
  <si>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</si>
  <si>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</si>
  <si>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</si>
  <si>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</si>
  <si>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</si>
  <si>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</si>
  <si>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</si>
  <si>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</si>
  <si>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</si>
  <si>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</si>
  <si>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</si>
  <si>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</si>
  <si>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</si>
  <si>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</si>
  <si>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</si>
  <si>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</si>
  <si>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</si>
  <si>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</si>
  <si>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</si>
  <si>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</si>
  <si>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</si>
  <si>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</si>
  <si>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</si>
  <si>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</si>
  <si>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</si>
  <si>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</si>
  <si>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</si>
  <si>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</si>
  <si>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</si>
  <si>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</si>
  <si>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</si>
  <si>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</si>
  <si>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</si>
  <si>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</si>
  <si>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</si>
  <si>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</si>
  <si>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</si>
  <si>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</si>
  <si>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</si>
  <si>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</si>
  <si>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</si>
  <si>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</si>
  <si>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</si>
  <si>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</si>
  <si>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</si>
  <si>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</si>
  <si>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</si>
  <si>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</si>
  <si>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</si>
  <si>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</si>
  <si>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</si>
  <si>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</si>
  <si>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</si>
  <si>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</si>
  <si>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</si>
  <si>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</si>
  <si>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</si>
  <si>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</si>
  <si>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</si>
  <si>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</si>
  <si>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</si>
  <si>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</si>
  <si>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</si>
  <si>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</si>
  <si>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</si>
  <si>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</si>
  <si>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</si>
  <si>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</si>
  <si>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</si>
  <si>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</si>
  <si>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</si>
  <si>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</si>
  <si>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</si>
  <si>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</si>
  <si>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</si>
  <si>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</si>
  <si>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</si>
  <si>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</si>
  <si>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</si>
  <si>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</si>
  <si>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</si>
  <si>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</si>
  <si>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</si>
  <si>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</si>
  <si>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</si>
  <si>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</si>
  <si>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</si>
  <si>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</si>
  <si>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</si>
  <si>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</si>
  <si>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</si>
  <si>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</si>
  <si>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</si>
  <si>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</si>
  <si>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</si>
  <si>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</si>
  <si>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</si>
  <si>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</si>
  <si>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</si>
  <si>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</si>
  <si>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</si>
  <si>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</si>
  <si>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</si>
  <si>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</si>
  <si>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</si>
  <si>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</si>
  <si>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</si>
  <si>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</si>
  <si>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</si>
  <si>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</si>
  <si>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</si>
  <si>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</si>
  <si>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</si>
  <si>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</si>
  <si>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</si>
  <si>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</si>
  <si>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</si>
  <si>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</si>
  <si>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</si>
  <si>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</si>
  <si>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</si>
  <si>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</si>
  <si>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</si>
  <si>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</si>
  <si>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</si>
  <si>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</si>
  <si>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</si>
  <si>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</si>
  <si>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</si>
  <si>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</si>
  <si>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</si>
  <si>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</si>
  <si>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</si>
  <si>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</si>
  <si>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</si>
  <si>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</si>
  <si>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</si>
  <si>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</si>
  <si>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</si>
  <si>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</si>
  <si>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</si>
  <si>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</si>
  <si>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</si>
  <si>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</si>
  <si>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</si>
  <si>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</si>
  <si>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</si>
  <si>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</si>
  <si>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</si>
  <si>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</si>
  <si>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</si>
  <si>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</si>
  <si>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</si>
  <si>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</si>
  <si>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</si>
  <si>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</si>
  <si>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</si>
  <si>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</si>
  <si>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</si>
  <si>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</si>
  <si>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</si>
  <si>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</si>
  <si>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</si>
  <si>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</si>
  <si>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</si>
  <si>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</si>
  <si>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</si>
  <si>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</si>
  <si>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</si>
  <si>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</si>
  <si>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</si>
  <si>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</si>
  <si>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</si>
  <si>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</si>
  <si>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</si>
  <si>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</si>
  <si>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</si>
  <si>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</si>
  <si>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</si>
  <si>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</si>
  <si>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</si>
  <si>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</si>
  <si>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</si>
  <si>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</si>
  <si>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</si>
  <si>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</si>
  <si>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</si>
  <si>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</si>
  <si>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</si>
  <si>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</si>
  <si>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</si>
  <si>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</si>
  <si>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</si>
  <si>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</si>
  <si>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</si>
  <si>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</si>
  <si>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</si>
  <si>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</si>
  <si>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</si>
  <si>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</si>
  <si>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</si>
  <si>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</si>
  <si>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</si>
  <si>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</si>
  <si>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</si>
  <si>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</si>
  <si>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</si>
  <si>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</si>
  <si>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</si>
  <si>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</si>
  <si>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</si>
  <si>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</si>
  <si>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</si>
  <si>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</si>
  <si>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</si>
  <si>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</si>
  <si>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</si>
  <si>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</si>
  <si>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</si>
  <si>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</si>
  <si>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</si>
  <si>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</si>
  <si>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</si>
  <si>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</si>
  <si>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</si>
  <si>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</si>
  <si>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</si>
  <si>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</si>
  <si>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</si>
  <si>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</si>
  <si>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</si>
  <si>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</si>
  <si>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</si>
  <si>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</si>
  <si>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</si>
  <si>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</si>
  <si>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</si>
  <si>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</si>
  <si>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</si>
  <si>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</si>
  <si>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</si>
  <si>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</si>
  <si>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</si>
  <si>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</si>
  <si>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</si>
  <si>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</si>
  <si>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</si>
  <si>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</si>
  <si>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</si>
  <si>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</si>
  <si>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</si>
  <si>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</si>
  <si>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</si>
  <si>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</si>
  <si>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</si>
  <si>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</si>
  <si>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</si>
  <si>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</si>
  <si>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</si>
  <si>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</si>
  <si>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</si>
  <si>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</si>
  <si>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</si>
  <si>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</si>
  <si>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</si>
  <si>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</si>
  <si>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</si>
  <si>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</si>
  <si>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</si>
  <si>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</si>
  <si>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</si>
  <si>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</si>
  <si>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</si>
  <si>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</si>
  <si>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</si>
  <si>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</si>
  <si>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</si>
  <si>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</si>
  <si>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</si>
  <si>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</si>
  <si>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</si>
  <si>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</si>
  <si>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</si>
  <si>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</si>
  <si>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</si>
  <si>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</si>
  <si>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</si>
  <si>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</si>
  <si>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</si>
  <si>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</si>
  <si>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</si>
  <si>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</si>
  <si>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</si>
  <si>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</si>
  <si>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</si>
  <si>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</si>
  <si>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</si>
  <si>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</si>
  <si>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</si>
  <si>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</si>
  <si>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</si>
  <si>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</si>
  <si>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</si>
  <si>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</si>
  <si>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</si>
  <si>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</si>
  <si>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</si>
  <si>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</si>
  <si>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</si>
  <si>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</si>
  <si>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</si>
  <si>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</si>
  <si>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</si>
  <si>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</si>
  <si>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</si>
  <si>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</si>
  <si>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</si>
  <si>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</si>
  <si>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</si>
  <si>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</si>
  <si>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</si>
  <si>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</si>
  <si>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</si>
  <si>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</si>
  <si>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</si>
  <si>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</si>
  <si>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</si>
  <si>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</si>
  <si>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</si>
  <si>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</si>
  <si>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</si>
  <si>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</si>
  <si>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</si>
  <si>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</si>
  <si>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</si>
  <si>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</si>
  <si>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</si>
  <si>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</si>
  <si>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</si>
  <si>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</si>
  <si>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</si>
  <si>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</si>
  <si>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</si>
  <si>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</si>
  <si>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</si>
  <si>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</si>
  <si>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</si>
  <si>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</si>
  <si>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</si>
  <si>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</si>
  <si>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</si>
  <si>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</si>
  <si>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</si>
  <si>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</si>
  <si>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</si>
  <si>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</si>
  <si>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</si>
  <si>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</si>
  <si>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</si>
  <si>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</si>
  <si>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</si>
  <si>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</si>
  <si>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</si>
  <si>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</si>
  <si>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</si>
  <si>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</si>
  <si>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</si>
  <si>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</si>
  <si>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</si>
  <si>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</si>
  <si>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</si>
  <si>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</si>
  <si>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</si>
  <si>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</si>
  <si>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</si>
  <si>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</si>
  <si>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</si>
  <si>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</si>
  <si>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</si>
  <si>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</si>
  <si>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</si>
  <si>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</si>
  <si>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</si>
  <si>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</si>
  <si>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</si>
  <si>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</si>
  <si>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</si>
  <si>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</si>
  <si>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</si>
  <si>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</si>
  <si>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</si>
  <si>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</si>
  <si>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</si>
  <si>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</si>
  <si>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</si>
  <si>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</si>
  <si>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</si>
  <si>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</si>
  <si>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</si>
  <si>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</si>
  <si>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</si>
  <si>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</si>
  <si>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</si>
  <si>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</si>
  <si>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</si>
  <si>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</si>
  <si>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</si>
  <si>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</si>
  <si>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</si>
  <si>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</si>
  <si>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</si>
  <si>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</si>
  <si>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</si>
  <si>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</si>
  <si>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</si>
  <si>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</si>
  <si>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</si>
  <si>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</si>
  <si>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</si>
  <si>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</si>
  <si>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</si>
  <si>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</si>
  <si>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</si>
  <si>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</si>
  <si>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</si>
  <si>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</si>
  <si>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</si>
  <si>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</si>
  <si>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</si>
  <si>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</si>
  <si>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</si>
  <si>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</si>
  <si>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</si>
  <si>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</si>
  <si>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</si>
  <si>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</si>
  <si>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</si>
  <si>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</si>
  <si>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</si>
  <si>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</si>
  <si>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</si>
  <si>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</si>
  <si>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</si>
  <si>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</si>
  <si>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</si>
  <si>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</si>
  <si>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</si>
  <si>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</si>
  <si>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</si>
  <si>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</si>
  <si>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</si>
  <si>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</si>
  <si>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</si>
  <si>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</si>
  <si>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</si>
  <si>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</si>
  <si>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</si>
  <si>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</si>
  <si>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</si>
  <si>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</si>
  <si>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</si>
  <si>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</si>
  <si>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</si>
  <si>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</si>
  <si>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</si>
  <si>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</si>
  <si>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</si>
  <si>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</si>
  <si>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</si>
  <si>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</si>
  <si>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</si>
  <si>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</si>
  <si>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</si>
  <si>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</si>
  <si>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</si>
  <si>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</si>
  <si>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</si>
  <si>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</si>
  <si>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</si>
  <si>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</si>
  <si>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</si>
  <si>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</si>
  <si>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</si>
  <si>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</si>
  <si>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</si>
  <si>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</si>
  <si>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</si>
  <si>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</si>
  <si>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</si>
  <si>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</si>
  <si>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</si>
  <si>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</si>
  <si>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</si>
  <si>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</si>
  <si>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</si>
  <si>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</si>
  <si>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</si>
  <si>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</si>
  <si>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</si>
  <si>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</si>
  <si>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</si>
  <si>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</si>
  <si>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</si>
  <si>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</si>
  <si>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</si>
  <si>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</si>
  <si>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</si>
  <si>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</si>
  <si>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</si>
  <si>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</si>
  <si>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</si>
  <si>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</si>
  <si>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</si>
  <si>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</si>
  <si>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</si>
  <si>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</si>
  <si>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</si>
  <si>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</si>
  <si>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</si>
  <si>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</si>
  <si>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</si>
  <si>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</si>
  <si>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</si>
  <si>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</si>
  <si>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</si>
  <si>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</si>
  <si>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</si>
  <si>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</si>
  <si>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</si>
  <si>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</si>
  <si>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</si>
  <si>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</si>
  <si>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</si>
  <si>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</si>
  <si>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</si>
  <si>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</si>
  <si>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</si>
  <si>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</si>
  <si>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</si>
  <si>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</si>
  <si>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</si>
  <si>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</si>
  <si>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</si>
  <si>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</si>
  <si>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</si>
  <si>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</si>
  <si>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</si>
  <si>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</si>
  <si>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</si>
  <si>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</si>
  <si>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</si>
  <si>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</si>
  <si>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</si>
  <si>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</si>
  <si>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</si>
  <si>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</si>
  <si>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</si>
  <si>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</si>
  <si>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</si>
  <si>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</si>
  <si>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</si>
  <si>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</si>
  <si>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</si>
  <si>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</si>
  <si>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</si>
  <si>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</si>
  <si>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</si>
  <si>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</si>
  <si>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</si>
  <si>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</si>
  <si>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</si>
  <si>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</si>
  <si>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</si>
  <si>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</si>
  <si>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</si>
  <si>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</si>
  <si>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</si>
  <si>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</si>
  <si>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</si>
  <si>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</si>
  <si>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</si>
  <si>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</si>
  <si>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</si>
  <si>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</si>
  <si>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</si>
  <si>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</si>
  <si>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</si>
  <si>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</si>
  <si>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</si>
  <si>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</si>
  <si>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</si>
  <si>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</si>
  <si>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</si>
  <si>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</si>
  <si>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</si>
  <si>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</si>
  <si>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</si>
  <si>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</si>
  <si>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</si>
  <si>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</si>
  <si>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</si>
  <si>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</si>
  <si>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</si>
  <si>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</si>
  <si>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</si>
  <si>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</si>
  <si>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</si>
  <si>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</si>
  <si>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</si>
  <si>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</si>
  <si>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</si>
  <si>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</si>
  <si>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</si>
  <si>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</si>
  <si>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</si>
  <si>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</si>
  <si>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</si>
  <si>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</si>
  <si>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</si>
  <si>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</si>
  <si>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</si>
  <si>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</si>
  <si>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</si>
  <si>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</si>
  <si>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</si>
  <si>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</si>
  <si>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</si>
  <si>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</si>
  <si>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</si>
  <si>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</si>
  <si>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</si>
  <si>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</si>
  <si>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</si>
  <si>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</si>
  <si>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</si>
  <si>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</si>
  <si>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</si>
  <si>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</si>
  <si>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</si>
  <si>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</si>
  <si>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</si>
  <si>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</si>
  <si>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</si>
  <si>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</si>
  <si>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</si>
  <si>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</si>
  <si>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</si>
  <si>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</si>
  <si>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</si>
  <si>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</si>
  <si>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</si>
  <si>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</si>
  <si>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</si>
  <si>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</si>
  <si>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</si>
  <si>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</si>
  <si>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</si>
  <si>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</si>
  <si>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</si>
  <si>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</si>
  <si>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</si>
  <si>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</si>
  <si>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</si>
  <si>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</si>
  <si>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</si>
  <si>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</si>
  <si>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</si>
  <si>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</si>
  <si>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</si>
  <si>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</si>
  <si>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</si>
  <si>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</si>
  <si>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</si>
  <si>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</si>
  <si>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</si>
  <si>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</si>
  <si>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</si>
  <si>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</si>
  <si>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</si>
  <si>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</si>
  <si>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</si>
  <si>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</si>
  <si>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</si>
  <si>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</si>
  <si>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</si>
  <si>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</si>
  <si>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</si>
  <si>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</si>
  <si>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</si>
  <si>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</si>
  <si>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</si>
  <si>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</si>
  <si>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</si>
  <si>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</si>
  <si>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</si>
  <si>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</si>
  <si>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</si>
  <si>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</si>
  <si>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</si>
  <si>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</si>
  <si>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</si>
  <si>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</si>
  <si>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</si>
  <si>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</si>
  <si>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</si>
  <si>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</si>
  <si>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</si>
  <si>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</si>
  <si>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</si>
  <si>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</si>
  <si>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</si>
  <si>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</si>
  <si>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</si>
  <si>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</si>
  <si>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</si>
  <si>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</si>
  <si>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</si>
  <si>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</si>
  <si>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</si>
  <si>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</si>
  <si>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</si>
  <si>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</si>
  <si>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</si>
  <si>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</si>
  <si>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</si>
  <si>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</si>
  <si>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</si>
  <si>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</si>
  <si>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</si>
  <si>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</si>
  <si>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</si>
  <si>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</si>
  <si>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</si>
  <si>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</si>
  <si>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</si>
  <si>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</si>
  <si>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</si>
  <si>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</si>
  <si>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</si>
  <si>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</si>
  <si>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</si>
  <si>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</si>
  <si>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</si>
  <si>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</si>
  <si>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</si>
  <si>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</si>
  <si>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</si>
  <si>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</si>
  <si>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</si>
  <si>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</si>
  <si>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</si>
  <si>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</si>
  <si>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</si>
  <si>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</si>
  <si>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</si>
  <si>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</si>
  <si>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</si>
  <si>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</si>
  <si>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</si>
  <si>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</si>
  <si>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</si>
  <si>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</si>
  <si>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</si>
  <si>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</si>
  <si>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</si>
  <si>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</si>
  <si>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</si>
  <si>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</si>
  <si>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</si>
  <si>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</si>
  <si>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</si>
  <si>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</si>
  <si>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</si>
  <si>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</si>
  <si>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</si>
  <si>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</si>
  <si>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</si>
  <si>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</si>
  <si>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</si>
  <si>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</si>
  <si>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</si>
  <si>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</si>
  <si>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</si>
  <si>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</si>
  <si>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</si>
  <si>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</si>
  <si>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</si>
  <si>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</si>
  <si>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</si>
  <si>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</si>
  <si>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</si>
  <si>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</si>
  <si>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</si>
  <si>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</si>
  <si>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</si>
  <si>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</si>
  <si>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</si>
  <si>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</si>
  <si>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</si>
  <si>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</si>
  <si>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</si>
  <si>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</si>
  <si>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</si>
  <si>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</si>
  <si>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</si>
  <si>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</si>
  <si>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</si>
  <si>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</si>
  <si>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</si>
  <si>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</si>
  <si>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</si>
  <si>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</si>
  <si>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</si>
  <si>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</si>
  <si>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</si>
  <si>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</si>
  <si>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</si>
  <si>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</si>
  <si>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</si>
  <si>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</si>
  <si>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</si>
  <si>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</si>
  <si>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</si>
  <si>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</si>
  <si>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</si>
  <si>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</si>
  <si>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</si>
  <si>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</si>
  <si>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</si>
  <si>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</si>
  <si>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</si>
  <si>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</si>
  <si>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</si>
  <si>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</si>
  <si>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</si>
  <si>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</si>
  <si>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</si>
  <si>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</si>
  <si>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</si>
  <si>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</si>
  <si>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</si>
  <si>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</si>
  <si>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</si>
  <si>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</si>
  <si>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</si>
  <si>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</si>
  <si>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</si>
  <si>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</si>
  <si>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</si>
  <si>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</si>
  <si>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</si>
  <si>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</si>
  <si>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</si>
  <si>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</si>
  <si>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</si>
  <si>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</si>
  <si>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</si>
  <si>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</si>
  <si>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</si>
  <si>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</si>
  <si>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</si>
  <si>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</si>
  <si>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</si>
  <si>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</si>
  <si>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</si>
  <si>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</si>
  <si>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</si>
  <si>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</si>
  <si>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</si>
  <si>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</si>
  <si>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</si>
  <si>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</si>
  <si>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</si>
  <si>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</si>
  <si>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</si>
  <si>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</si>
  <si>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</si>
  <si>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</si>
  <si>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</si>
  <si>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</si>
  <si>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</si>
  <si>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</si>
  <si>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</si>
  <si>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</si>
  <si>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</si>
  <si>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</si>
  <si>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</si>
  <si>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</si>
  <si>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</si>
  <si>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</si>
  <si>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</si>
  <si>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</si>
  <si>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</si>
  <si>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</si>
  <si>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</si>
  <si>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</si>
  <si>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</si>
  <si>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</si>
  <si>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</si>
  <si>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</si>
  <si>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</si>
  <si>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</si>
  <si>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</si>
  <si>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</si>
  <si>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</si>
  <si>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</si>
  <si>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</si>
  <si>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</si>
  <si>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</si>
  <si>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</si>
  <si>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</si>
  <si>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</si>
  <si>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</si>
  <si>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</si>
  <si>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</si>
  <si>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</si>
  <si>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</si>
  <si>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</si>
  <si>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</si>
  <si>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</si>
  <si>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</si>
  <si>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</si>
  <si>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</si>
  <si>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</si>
  <si>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</si>
  <si>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</si>
  <si>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</si>
  <si>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</si>
  <si>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</si>
  <si>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</si>
  <si>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</si>
  <si>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</si>
  <si>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</si>
  <si>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</si>
  <si>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</si>
  <si>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</si>
  <si>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</si>
  <si>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</si>
  <si>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</si>
  <si>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</si>
  <si>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</si>
  <si>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</si>
  <si>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</si>
  <si>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</si>
  <si>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</si>
  <si>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</si>
  <si>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</si>
  <si>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</si>
  <si>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</si>
  <si>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</si>
  <si>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</si>
  <si>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</si>
  <si>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</si>
  <si>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</si>
  <si>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</si>
  <si>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</si>
  <si>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</si>
  <si>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</si>
  <si>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</si>
  <si>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</si>
  <si>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</si>
  <si>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</si>
  <si>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</si>
  <si>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</si>
  <si>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</si>
  <si>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</si>
  <si>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</si>
  <si>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</si>
  <si>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</si>
  <si>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</si>
  <si>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</si>
  <si>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</si>
  <si>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</si>
  <si>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</si>
  <si>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</si>
  <si>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</si>
  <si>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</si>
  <si>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</si>
  <si>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</si>
  <si>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</si>
  <si>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</si>
  <si>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</si>
  <si>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</si>
  <si>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</si>
  <si>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</si>
  <si>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</si>
  <si>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</si>
  <si>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</si>
  <si>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</si>
  <si>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</si>
  <si>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</si>
  <si>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</si>
  <si>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</si>
  <si>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</si>
  <si>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</si>
  <si>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</si>
  <si>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</si>
  <si>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</si>
  <si>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</si>
  <si>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</si>
  <si>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</si>
  <si>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</si>
  <si>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</si>
  <si>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</si>
  <si>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</si>
  <si>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</si>
  <si>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</si>
  <si>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</si>
  <si>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</si>
  <si>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</si>
  <si>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</si>
  <si>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</si>
  <si>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</si>
  <si>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</si>
  <si>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</si>
  <si>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</si>
  <si>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</si>
  <si>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</si>
  <si>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</si>
  <si>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</si>
  <si>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</si>
  <si>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</si>
  <si>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</si>
  <si>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</si>
  <si>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</si>
  <si>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</si>
  <si>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</si>
  <si>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</si>
  <si>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</si>
  <si>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</si>
  <si>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</si>
  <si>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</si>
  <si>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</si>
  <si>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</si>
  <si>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</si>
  <si>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</si>
  <si>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</si>
  <si>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</si>
  <si>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</si>
  <si>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</si>
  <si>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</si>
  <si>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</si>
  <si>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</si>
  <si>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</si>
  <si>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</si>
  <si>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</si>
  <si>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</si>
  <si>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</si>
  <si>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</si>
  <si>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</si>
  <si>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</si>
  <si>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</si>
  <si>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</si>
  <si>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</si>
  <si>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</si>
  <si>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</si>
  <si>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</si>
  <si>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</si>
  <si>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</si>
  <si>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</si>
  <si>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</si>
  <si>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</si>
  <si>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</si>
  <si>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</si>
  <si>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</si>
  <si>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</si>
  <si>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</si>
  <si>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</si>
  <si>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</si>
  <si>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</si>
  <si>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</si>
  <si>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</si>
  <si>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</si>
  <si>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</si>
  <si>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</si>
  <si>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</si>
  <si>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</si>
  <si>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</si>
  <si>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</si>
  <si>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</si>
  <si>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</si>
  <si>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</si>
  <si>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</si>
  <si>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</si>
  <si>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</si>
  <si>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</si>
  <si>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</si>
  <si>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</si>
  <si>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</si>
  <si>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</si>
  <si>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</si>
  <si>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</si>
  <si>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</si>
  <si>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</si>
  <si>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</si>
  <si>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</si>
  <si>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</si>
  <si>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</si>
  <si>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</si>
  <si>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</si>
  <si>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</si>
  <si>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</si>
  <si>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</si>
  <si>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</si>
  <si>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</si>
  <si>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</si>
  <si>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</si>
  <si>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</si>
  <si>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</si>
  <si>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</si>
  <si>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</si>
  <si>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</si>
  <si>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</si>
  <si>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</si>
  <si>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</si>
  <si>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</si>
  <si>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</si>
  <si>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</si>
  <si>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</si>
  <si>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</si>
  <si>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</si>
  <si>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</si>
  <si>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</si>
  <si>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</si>
  <si>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</si>
  <si>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</si>
  <si>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</si>
  <si>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</si>
  <si>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</si>
  <si>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</si>
  <si>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</si>
  <si>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</si>
  <si>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</si>
  <si>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</si>
  <si>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</si>
  <si>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</si>
  <si>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</si>
  <si>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</si>
  <si>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</si>
  <si>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</si>
  <si>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</si>
  <si>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</si>
  <si>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</si>
  <si>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</si>
  <si>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</si>
  <si>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</si>
  <si>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</si>
  <si>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</si>
  <si>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</si>
  <si>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</si>
  <si>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</si>
  <si>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</si>
  <si>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</si>
  <si>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</si>
  <si>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</si>
  <si>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</si>
  <si>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</si>
  <si>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</si>
  <si>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</si>
  <si>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</si>
  <si>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</si>
  <si>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</si>
  <si>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</si>
  <si>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</si>
  <si>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</si>
  <si>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</si>
  <si>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</si>
  <si>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</si>
  <si>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</si>
  <si>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</si>
  <si>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</si>
  <si>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</si>
  <si>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</si>
  <si>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</si>
  <si>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</si>
  <si>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</si>
  <si>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</si>
  <si>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</si>
  <si>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</si>
  <si>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</si>
  <si>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</si>
  <si>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</si>
  <si>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</si>
  <si>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</si>
  <si>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</si>
  <si>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</si>
  <si>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</si>
  <si>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</si>
  <si>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</si>
  <si>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</si>
  <si>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</si>
  <si>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</si>
  <si>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</si>
  <si>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</si>
  <si>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</si>
  <si>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</si>
  <si>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</si>
  <si>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</si>
  <si>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</si>
  <si>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</si>
  <si>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</si>
  <si>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</si>
  <si>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</si>
  <si>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</si>
  <si>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</si>
  <si>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</si>
  <si>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</si>
  <si>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</si>
  <si>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</si>
  <si>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</si>
  <si>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</si>
  <si>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</si>
  <si>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</si>
  <si>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</si>
  <si>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</si>
  <si>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</si>
  <si>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</si>
  <si>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</si>
  <si>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</si>
  <si>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</si>
  <si>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</si>
  <si>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</si>
  <si>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</si>
  <si>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</si>
  <si>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</si>
  <si>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</si>
  <si>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</si>
  <si>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</si>
  <si>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</si>
  <si>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</si>
  <si>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</si>
  <si>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</si>
  <si>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</si>
  <si>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</si>
  <si>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</si>
  <si>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</si>
  <si>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</si>
  <si>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</si>
  <si>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</si>
  <si>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</si>
  <si>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</si>
  <si>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</si>
  <si>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</si>
  <si>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</si>
  <si>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</si>
  <si>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</si>
  <si>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</si>
  <si>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</si>
  <si>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</si>
  <si>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</si>
  <si>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</si>
  <si>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</si>
  <si>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</si>
  <si>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</si>
  <si>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</si>
  <si>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</si>
  <si>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</si>
  <si>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</si>
  <si>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</si>
  <si>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</si>
  <si>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</si>
  <si>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</si>
  <si>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</si>
  <si>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</si>
  <si>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</si>
  <si>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</si>
  <si>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</si>
  <si>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</si>
  <si>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</si>
  <si>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</si>
  <si>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</si>
  <si>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</si>
  <si>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</si>
  <si>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</si>
  <si>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</si>
  <si>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</si>
  <si>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</si>
  <si>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</si>
  <si>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</si>
  <si>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</si>
  <si>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</si>
  <si>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</si>
  <si>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</si>
  <si>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</si>
  <si>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</si>
  <si>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</si>
  <si>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</si>
  <si>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</si>
  <si>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</si>
  <si>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</si>
  <si>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</si>
  <si>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</si>
  <si>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</si>
  <si>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</si>
  <si>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</si>
  <si>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</si>
  <si>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</si>
  <si>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</si>
  <si>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</si>
  <si>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</si>
  <si>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</si>
  <si>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</si>
  <si>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</si>
  <si>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</si>
  <si>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</si>
  <si>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</si>
  <si>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</si>
  <si>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</si>
  <si>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</si>
  <si>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</si>
  <si>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</si>
  <si>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</si>
  <si>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</si>
  <si>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</si>
  <si>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</si>
  <si>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</si>
  <si>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</si>
  <si>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</si>
  <si>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</si>
  <si>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</si>
  <si>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</si>
  <si>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</si>
  <si>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</si>
  <si>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</si>
  <si>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</si>
  <si>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</si>
  <si>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</si>
  <si>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</si>
  <si>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</si>
  <si>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</si>
  <si>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</si>
  <si>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</si>
  <si>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</si>
  <si>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</si>
  <si>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</si>
  <si>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</si>
  <si>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</si>
  <si>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</si>
  <si>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</si>
  <si>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</si>
  <si>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</si>
  <si>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</si>
  <si>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</si>
  <si>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</si>
  <si>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</si>
  <si>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</si>
  <si>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</si>
  <si>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</si>
  <si>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</si>
  <si>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</si>
  <si>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</si>
  <si>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</si>
  <si>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</si>
  <si>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</si>
  <si>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</si>
  <si>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</si>
  <si>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</si>
  <si>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</si>
  <si>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</si>
  <si>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</si>
  <si>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</si>
  <si>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</si>
  <si>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</si>
  <si>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</si>
  <si>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</si>
  <si>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</si>
  <si>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</si>
  <si>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</si>
  <si>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</si>
  <si>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</si>
  <si>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</si>
  <si>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</si>
  <si>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</si>
  <si>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</si>
  <si>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</si>
  <si>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</si>
  <si>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</si>
  <si>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</si>
  <si>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</si>
  <si>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</si>
  <si>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</si>
  <si>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</si>
  <si>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</si>
  <si>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</si>
  <si>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</si>
  <si>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</si>
  <si>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</si>
  <si>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</si>
  <si>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</si>
  <si>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</si>
  <si>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</si>
  <si>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</si>
  <si>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</si>
  <si>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</si>
  <si>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</si>
  <si>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</si>
  <si>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</si>
  <si>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</si>
  <si>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</si>
  <si>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</si>
  <si>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</si>
  <si>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</si>
  <si>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</si>
  <si>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</si>
  <si>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</si>
  <si>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</si>
  <si>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</si>
  <si>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</si>
  <si>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</si>
  <si>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</si>
  <si>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</si>
  <si>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</si>
  <si>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</si>
  <si>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</si>
  <si>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</si>
  <si>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</si>
  <si>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</si>
  <si>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</si>
  <si>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</si>
  <si>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</si>
  <si>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</si>
  <si>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</si>
  <si>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</si>
  <si>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</si>
  <si>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</si>
  <si>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</si>
  <si>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</si>
  <si>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</si>
  <si>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</si>
  <si>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</si>
  <si>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</si>
  <si>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</si>
  <si>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</si>
  <si>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</si>
  <si>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</si>
  <si>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</si>
  <si>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</si>
  <si>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</si>
  <si>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</si>
  <si>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</si>
  <si>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</si>
  <si>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</si>
  <si>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</si>
  <si>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</si>
  <si>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</si>
  <si>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</si>
  <si>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</si>
  <si>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</si>
  <si>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</si>
  <si>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</si>
  <si>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</si>
  <si>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</si>
  <si>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</si>
  <si>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</si>
  <si>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</si>
  <si>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</si>
  <si>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</si>
  <si>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</si>
  <si>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</si>
  <si>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</si>
  <si>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</si>
  <si>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</si>
  <si>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</si>
  <si>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</si>
  <si>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</si>
  <si>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</si>
  <si>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</si>
  <si>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</si>
  <si>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</si>
  <si>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</si>
  <si>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</si>
  <si>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</si>
  <si>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</si>
  <si>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</si>
  <si>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</si>
  <si>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</si>
  <si>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</si>
  <si>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</si>
  <si>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</si>
  <si>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</si>
  <si>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</si>
  <si>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</si>
  <si>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</si>
  <si>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</si>
  <si>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</si>
  <si>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</si>
  <si>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</si>
  <si>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</si>
  <si>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</si>
  <si>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</si>
  <si>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</si>
  <si>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</si>
  <si>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</si>
  <si>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</si>
  <si>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</si>
  <si>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</si>
  <si>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</si>
  <si>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</si>
  <si>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</si>
  <si>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</si>
  <si>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</si>
  <si>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</si>
  <si>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</si>
  <si>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</si>
  <si>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</si>
  <si>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</si>
  <si>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</si>
  <si>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</si>
  <si>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</si>
  <si>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</si>
  <si>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</si>
  <si>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</si>
  <si>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</si>
  <si>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</si>
  <si>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</si>
  <si>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</si>
  <si>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</si>
  <si>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</si>
  <si>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</si>
  <si>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</si>
  <si>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</si>
  <si>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</si>
  <si>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</si>
  <si>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</si>
  <si>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</si>
  <si>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</si>
  <si>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</si>
  <si>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</si>
  <si>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</si>
  <si>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</si>
  <si>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</si>
  <si>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</si>
  <si>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</si>
  <si>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</si>
  <si>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</si>
  <si>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</si>
  <si>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</si>
  <si>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</si>
  <si>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</si>
  <si>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</si>
  <si>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</si>
  <si>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</si>
  <si>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</si>
  <si>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</si>
  <si>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</si>
  <si>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</si>
  <si>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</si>
  <si>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</si>
  <si>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</si>
  <si>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</si>
  <si>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</si>
  <si>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</si>
  <si>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</si>
  <si>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</si>
  <si>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</si>
  <si>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</si>
  <si>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</si>
  <si>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</si>
  <si>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</si>
  <si>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</si>
  <si>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</si>
  <si>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</si>
  <si>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</si>
  <si>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</si>
  <si>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</si>
  <si>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</si>
  <si>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</si>
  <si>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</si>
  <si>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</si>
  <si>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</si>
  <si>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</si>
  <si>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</si>
  <si>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</si>
  <si>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</si>
  <si>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</si>
  <si>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</si>
  <si>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</si>
  <si>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</si>
  <si>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</si>
  <si>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</si>
  <si>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</si>
  <si>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</si>
  <si>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</si>
  <si>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</si>
  <si>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</si>
  <si>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</si>
  <si>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</si>
  <si>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</si>
  <si>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</si>
  <si>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</si>
  <si>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</si>
  <si>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</si>
  <si>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</si>
  <si>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</si>
  <si>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</si>
  <si>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</si>
  <si>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</si>
  <si>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</si>
  <si>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</si>
  <si>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</si>
  <si>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</si>
  <si>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</si>
  <si>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</si>
  <si>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</si>
  <si>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</si>
  <si>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</si>
  <si>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</si>
  <si>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</si>
  <si>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</si>
  <si>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</si>
  <si>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</si>
  <si>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</si>
  <si>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</si>
  <si>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</si>
  <si>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</si>
  <si>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</si>
  <si>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</si>
  <si>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</si>
  <si>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</si>
  <si>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</si>
  <si>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</si>
  <si>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</si>
  <si>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</si>
  <si>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</si>
  <si>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</si>
  <si>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</si>
  <si>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</si>
  <si>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</si>
  <si>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</si>
  <si>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</si>
  <si>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</si>
  <si>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</si>
  <si>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</si>
  <si>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</si>
  <si>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</si>
  <si>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</si>
  <si>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</si>
  <si>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</si>
  <si>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</si>
  <si>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</si>
  <si>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</si>
  <si>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</si>
  <si>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</si>
  <si>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</si>
  <si>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</si>
  <si>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</si>
  <si>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</si>
  <si>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</si>
  <si>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</si>
  <si>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</si>
  <si>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</si>
  <si>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</si>
  <si>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</si>
  <si>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</si>
  <si>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</si>
  <si>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</si>
  <si>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</si>
  <si>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</si>
  <si>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</si>
  <si>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</si>
  <si>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</si>
  <si>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</si>
  <si>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</si>
  <si>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</si>
  <si>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</si>
  <si>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</si>
  <si>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</si>
  <si>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</si>
  <si>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</si>
  <si>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</si>
  <si>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</si>
  <si>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</si>
  <si>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</si>
  <si>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</si>
  <si>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</si>
  <si>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</si>
  <si>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</si>
  <si>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</si>
  <si>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</si>
  <si>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</si>
  <si>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</si>
  <si>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</si>
  <si>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</si>
  <si>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</si>
  <si>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</si>
  <si>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</si>
  <si>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</si>
  <si>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</si>
  <si>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</si>
  <si>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</si>
  <si>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</si>
  <si>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</si>
  <si>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</si>
  <si>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</si>
  <si>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</si>
  <si>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</si>
  <si>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</si>
  <si>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</si>
  <si>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</si>
  <si>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</si>
  <si>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</si>
  <si>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</si>
  <si>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</si>
  <si>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</si>
  <si>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</si>
  <si>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</si>
  <si>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</si>
  <si>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</si>
  <si>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</si>
  <si>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</si>
  <si>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</si>
  <si>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</si>
  <si>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</si>
  <si>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</si>
  <si>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</si>
  <si>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</si>
  <si>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</si>
  <si>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</si>
  <si>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</si>
  <si>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</si>
  <si>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</si>
  <si>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</si>
  <si>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</si>
  <si>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</si>
  <si>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</si>
  <si>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</si>
  <si>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</si>
  <si>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</si>
  <si>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</si>
  <si>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</si>
  <si>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</si>
  <si>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</si>
  <si>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</si>
  <si>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</si>
  <si>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</si>
  <si>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</si>
  <si>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</si>
  <si>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</si>
  <si>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</si>
  <si>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</si>
  <si>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</si>
  <si>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</si>
  <si>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</si>
  <si>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</si>
  <si>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</si>
  <si>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</si>
  <si>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</si>
  <si>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</si>
  <si>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</si>
  <si>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</si>
  <si>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</si>
  <si>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</si>
  <si>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</si>
  <si>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</si>
  <si>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</si>
  <si>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</si>
  <si>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</si>
  <si>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</si>
  <si>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</si>
  <si>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</si>
  <si>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</si>
  <si>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</si>
  <si>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</si>
  <si>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</si>
  <si>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</si>
  <si>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</si>
  <si>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</si>
  <si>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</si>
  <si>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</si>
  <si>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</si>
  <si>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</si>
  <si>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</si>
  <si>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</si>
  <si>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</si>
  <si>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</si>
  <si>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</si>
  <si>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</si>
  <si>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</si>
  <si>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</si>
  <si>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</si>
  <si>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</si>
  <si>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</si>
  <si>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</si>
  <si>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</si>
  <si>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</si>
  <si>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</si>
  <si>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</si>
  <si>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</si>
  <si>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</si>
  <si>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</si>
  <si>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</si>
  <si>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</si>
  <si>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</si>
  <si>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</si>
  <si>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</si>
  <si>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</si>
  <si>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</si>
  <si>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</si>
  <si>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</si>
  <si>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</si>
  <si>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</si>
  <si>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</si>
  <si>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</si>
  <si>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</si>
  <si>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</si>
  <si>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</si>
  <si>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</si>
  <si>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</si>
  <si>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</si>
  <si>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</si>
  <si>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</si>
  <si>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</si>
  <si>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</si>
  <si>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</si>
  <si>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</si>
  <si>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</si>
  <si>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</si>
  <si>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</si>
  <si>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</si>
  <si>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</si>
  <si>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</si>
  <si>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</si>
  <si>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</si>
  <si>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</si>
  <si>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</si>
  <si>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</si>
  <si>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</si>
  <si>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</si>
  <si>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</si>
  <si>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</si>
  <si>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</si>
  <si>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</si>
  <si>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</si>
  <si>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</si>
  <si>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</si>
  <si>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</si>
  <si>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</si>
  <si>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</si>
  <si>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</si>
  <si>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</si>
  <si>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</si>
  <si>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</si>
  <si>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</si>
  <si>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</si>
  <si>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</si>
  <si>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</si>
  <si>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</si>
  <si>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</si>
  <si>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</si>
  <si>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</si>
  <si>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</si>
  <si>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</si>
  <si>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</si>
  <si>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</si>
  <si>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</si>
  <si>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</si>
  <si>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</si>
  <si>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</si>
  <si>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</si>
  <si>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</si>
  <si>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</si>
  <si>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</si>
  <si>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</si>
  <si>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</si>
  <si>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</si>
  <si>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</si>
  <si>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</si>
  <si>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</si>
  <si>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</si>
  <si>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</si>
  <si>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</si>
  <si>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</si>
  <si>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</si>
  <si>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</si>
  <si>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</si>
  <si>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</si>
  <si>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</si>
  <si>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</si>
  <si>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</si>
  <si>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</si>
  <si>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</si>
  <si>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</si>
  <si>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</si>
  <si>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</si>
  <si>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</si>
  <si>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</si>
  <si>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</si>
  <si>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</si>
  <si>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</si>
  <si>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</si>
  <si>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</si>
  <si>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</si>
  <si>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</si>
  <si>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</si>
  <si>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</si>
  <si>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</si>
  <si>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</si>
  <si>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</si>
  <si>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</si>
  <si>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</si>
  <si>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</si>
  <si>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</si>
  <si>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</si>
  <si>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</si>
  <si>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</si>
  <si>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</si>
  <si>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</si>
  <si>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</si>
  <si>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</si>
  <si>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</si>
  <si>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</si>
  <si>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</si>
  <si>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</si>
  <si>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</si>
  <si>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</si>
  <si>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</si>
  <si>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</si>
  <si>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</si>
  <si>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</si>
  <si>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</si>
  <si>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</si>
  <si>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</si>
  <si>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</si>
  <si>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</si>
  <si>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</si>
  <si>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</si>
  <si>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</si>
  <si>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</si>
  <si>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</si>
  <si>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</si>
  <si>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</si>
  <si>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</si>
  <si>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</si>
  <si>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</si>
  <si>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</si>
  <si>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</si>
  <si>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</si>
  <si>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</si>
  <si>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</si>
  <si>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</si>
  <si>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</si>
  <si>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</si>
  <si>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</si>
  <si>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</si>
  <si>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</si>
  <si>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</si>
  <si>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</si>
  <si>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</si>
  <si>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</si>
  <si>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</si>
  <si>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</si>
  <si>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</si>
  <si>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</si>
  <si>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</si>
  <si>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</si>
  <si>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</si>
  <si>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</si>
  <si>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</si>
  <si>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</si>
  <si>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</si>
  <si>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</si>
  <si>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</si>
  <si>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</si>
  <si>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</si>
  <si>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</si>
  <si>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</si>
  <si>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</si>
  <si>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</si>
  <si>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</si>
  <si>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</si>
  <si>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</si>
  <si>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</si>
  <si>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</si>
  <si>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</si>
  <si>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</si>
  <si>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</si>
  <si>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</si>
  <si>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</si>
  <si>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</si>
  <si>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</si>
  <si>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</si>
  <si>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</si>
  <si>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</si>
  <si>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</si>
  <si>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</si>
  <si>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</si>
  <si>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</si>
  <si>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</si>
  <si>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</si>
  <si>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</si>
  <si>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</si>
  <si>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</si>
  <si>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</si>
  <si>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</si>
  <si>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</si>
  <si>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</si>
  <si>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</si>
  <si>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</si>
  <si>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</si>
  <si>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</si>
  <si>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</si>
  <si>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</si>
  <si>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</si>
  <si>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</si>
  <si>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</si>
  <si>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</si>
  <si>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</si>
  <si>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</si>
  <si>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</si>
  <si>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</si>
  <si>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</si>
  <si>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</si>
  <si>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</si>
  <si>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</si>
  <si>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</si>
  <si>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</si>
  <si>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</si>
  <si>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</si>
  <si>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</si>
  <si>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</si>
  <si>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</si>
  <si>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</si>
  <si>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</si>
  <si>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</si>
  <si>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</si>
  <si>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</si>
  <si>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</si>
  <si>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</si>
  <si>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</si>
  <si>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</si>
  <si>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</si>
  <si>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</si>
  <si>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</si>
  <si>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</si>
  <si>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</si>
  <si>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</si>
  <si>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</si>
  <si>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</si>
  <si>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</si>
  <si>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</si>
  <si>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</si>
  <si>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</si>
  <si>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</si>
  <si>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</si>
  <si>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</si>
  <si>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</si>
  <si>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</si>
  <si>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</si>
  <si>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</si>
  <si>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</si>
  <si>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</si>
  <si>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</si>
  <si>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</si>
  <si>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</si>
  <si>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</si>
  <si>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</si>
  <si>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</si>
  <si>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</si>
  <si>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</si>
  <si>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</si>
  <si>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</si>
  <si>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</si>
  <si>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</si>
  <si>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</si>
  <si>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</si>
  <si>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</si>
  <si>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</si>
  <si>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</si>
  <si>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</si>
  <si>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</si>
  <si>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</si>
  <si>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</si>
  <si>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</si>
  <si>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</si>
  <si>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</si>
  <si>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</si>
  <si>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</si>
  <si>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</si>
  <si>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</si>
  <si>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</si>
  <si>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</si>
  <si>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</si>
  <si>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</si>
  <si>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</si>
  <si>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</si>
  <si>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</si>
  <si>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</si>
  <si>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</si>
  <si>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</si>
  <si>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</si>
  <si>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</si>
  <si>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</si>
  <si>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</si>
  <si>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</si>
  <si>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</si>
  <si>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</si>
  <si>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</si>
  <si>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</si>
  <si>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</si>
  <si>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</si>
  <si>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</si>
  <si>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</si>
  <si>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</si>
  <si>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</si>
  <si>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</si>
  <si>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</si>
  <si>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</si>
  <si>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</si>
  <si>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</si>
  <si>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</si>
  <si>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</si>
  <si>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</si>
  <si>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</si>
  <si>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</si>
  <si>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</si>
  <si>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</si>
  <si>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</si>
  <si>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</si>
  <si>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</si>
  <si>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</si>
  <si>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</si>
  <si>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</si>
  <si>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</si>
  <si>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</si>
  <si>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</si>
  <si>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</si>
  <si>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</si>
  <si>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</si>
  <si>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</si>
  <si>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</si>
  <si>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</si>
  <si>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</si>
  <si>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</si>
  <si>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</si>
  <si>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</si>
  <si>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</si>
  <si>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</si>
  <si>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</si>
  <si>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</si>
  <si>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</si>
  <si>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</si>
  <si>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</si>
  <si>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</si>
  <si>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</si>
  <si>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</si>
  <si>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</si>
  <si>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</si>
  <si>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</si>
  <si>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</si>
  <si>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</si>
  <si>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</si>
  <si>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</si>
  <si>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</si>
  <si>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</si>
  <si>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</si>
  <si>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</si>
  <si>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</si>
  <si>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</si>
  <si>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</si>
  <si>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</si>
  <si>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</si>
  <si>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</si>
  <si>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</si>
  <si>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</si>
  <si>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</si>
  <si>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</si>
  <si>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</si>
  <si>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</si>
  <si>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</si>
  <si>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</si>
  <si>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</si>
  <si>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</si>
  <si>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</si>
  <si>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</si>
  <si>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</si>
  <si>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</si>
  <si>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</si>
  <si>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</si>
  <si>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</si>
  <si>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</si>
  <si>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</si>
  <si>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</si>
  <si>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</si>
  <si>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</si>
  <si>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</si>
  <si>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</si>
  <si>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</si>
  <si>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</si>
  <si>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</si>
  <si>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</si>
  <si>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</si>
  <si>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</si>
  <si>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</si>
  <si>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</si>
  <si>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</si>
  <si>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</si>
  <si>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</si>
  <si>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</si>
  <si>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</si>
  <si>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</si>
  <si>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</si>
  <si>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</si>
  <si>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</si>
  <si>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</si>
  <si>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</si>
  <si>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</si>
  <si>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</si>
  <si>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</si>
  <si>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</si>
  <si>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</si>
  <si>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</si>
  <si>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</si>
  <si>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</si>
  <si>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</si>
  <si>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</si>
  <si>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</si>
  <si>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</si>
  <si>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</si>
  <si>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</si>
  <si>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</si>
  <si>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</si>
  <si>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</si>
  <si>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</si>
  <si>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</si>
  <si>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</si>
  <si>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</si>
  <si>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</si>
  <si>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</si>
  <si>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</si>
  <si>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</si>
  <si>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</si>
  <si>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</si>
  <si>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</si>
  <si>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</si>
  <si>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</si>
  <si>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</si>
  <si>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</si>
  <si>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</si>
  <si>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</si>
  <si>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</si>
  <si>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</si>
  <si>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</si>
  <si>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</si>
  <si>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</si>
  <si>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</si>
  <si>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</si>
  <si>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</si>
  <si>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</si>
  <si>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</si>
  <si>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</si>
  <si>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</si>
  <si>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</si>
  <si>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</si>
  <si>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</si>
  <si>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</si>
  <si>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</si>
  <si>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</si>
  <si>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</si>
  <si>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</si>
  <si>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</si>
  <si>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</si>
  <si>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</si>
  <si>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</si>
  <si>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</si>
  <si>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</si>
  <si>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</si>
  <si>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</si>
  <si>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</si>
  <si>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</si>
  <si>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</si>
  <si>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</si>
  <si>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</si>
  <si>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</si>
  <si>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</si>
  <si>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</si>
  <si>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</si>
  <si>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</si>
  <si>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</si>
  <si>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</si>
  <si>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</si>
  <si>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</si>
  <si>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</si>
  <si>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</si>
  <si>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</si>
  <si>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</si>
  <si>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</si>
  <si>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</si>
  <si>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</si>
  <si>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</si>
  <si>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</si>
  <si>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</si>
  <si>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</si>
  <si>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</si>
  <si>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</si>
  <si>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</si>
  <si>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</si>
  <si>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</si>
  <si>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</si>
  <si>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</si>
  <si>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</si>
  <si>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</si>
  <si>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</si>
  <si>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</si>
  <si>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</si>
  <si>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</si>
  <si>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</si>
  <si>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</si>
  <si>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</si>
  <si>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</si>
  <si>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</si>
  <si>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</si>
  <si>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</si>
  <si>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</si>
  <si>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</si>
  <si>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</si>
  <si>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</si>
  <si>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</si>
  <si>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</si>
  <si>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</si>
  <si>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</si>
  <si>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</si>
  <si>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</si>
  <si>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</si>
  <si>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</si>
  <si>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</si>
  <si>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</si>
  <si>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</si>
  <si>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</si>
  <si>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</si>
  <si>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</si>
  <si>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</si>
  <si>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</si>
  <si>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</si>
  <si>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</si>
  <si>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</si>
  <si>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</si>
  <si>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</si>
  <si>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</si>
  <si>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</si>
  <si>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</si>
  <si>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</si>
  <si>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</si>
  <si>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</si>
  <si>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</si>
  <si>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</si>
  <si>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</si>
  <si>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</si>
  <si>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</si>
  <si>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</si>
  <si>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</si>
  <si>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</si>
  <si>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</si>
  <si>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</si>
  <si>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</si>
  <si>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</si>
  <si>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</si>
  <si>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</si>
  <si>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</si>
  <si>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</si>
  <si>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</si>
  <si>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</si>
  <si>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</si>
  <si>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</si>
  <si>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</si>
  <si>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</si>
  <si>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</si>
  <si>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</si>
  <si>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</si>
  <si>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</si>
  <si>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</si>
  <si>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</si>
  <si>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</si>
  <si>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</si>
  <si>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</si>
  <si>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</si>
  <si>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</si>
  <si>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</si>
  <si>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</si>
  <si>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</si>
  <si>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</si>
  <si>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</si>
  <si>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</si>
  <si>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</si>
  <si>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</si>
  <si>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</si>
  <si>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</si>
  <si>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</si>
  <si>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</si>
  <si>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</si>
  <si>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</si>
  <si>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</si>
  <si>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</si>
  <si>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</si>
  <si>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</si>
  <si>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</si>
  <si>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</si>
  <si>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</si>
  <si>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</si>
  <si>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</si>
  <si>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</si>
  <si>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</si>
  <si>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</si>
  <si>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</si>
  <si>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</si>
  <si>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</si>
  <si>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</si>
  <si>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</si>
  <si>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</si>
  <si>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</si>
  <si>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</si>
  <si>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</si>
  <si>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</si>
  <si>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</si>
  <si>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</si>
  <si>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</si>
  <si>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</si>
  <si>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</si>
  <si>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</si>
  <si>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</si>
  <si>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</si>
  <si>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</si>
  <si>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</si>
  <si>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</si>
  <si>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</si>
  <si>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</si>
  <si>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</si>
  <si>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</si>
  <si>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</si>
  <si>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</si>
  <si>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</si>
  <si>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</si>
  <si>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</si>
  <si>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</si>
  <si>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</si>
  <si>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</si>
  <si>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</si>
  <si>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</si>
  <si>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</si>
  <si>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</si>
  <si>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</si>
  <si>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</si>
  <si>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</si>
  <si>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</si>
  <si>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</si>
  <si>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</si>
  <si>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</si>
  <si>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</si>
  <si>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</si>
  <si>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</si>
  <si>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</si>
  <si>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</si>
  <si>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</si>
  <si>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</si>
  <si>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</si>
  <si>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</si>
  <si>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</si>
  <si>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</si>
  <si>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</si>
  <si>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</si>
  <si>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</si>
  <si>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</si>
  <si>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</si>
  <si>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</si>
  <si>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</si>
  <si>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</si>
  <si>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</si>
  <si>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</si>
  <si>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</si>
  <si>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</si>
  <si>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</si>
  <si>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</si>
  <si>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</si>
  <si>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</si>
  <si>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</si>
  <si>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</si>
  <si>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</si>
  <si>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</si>
  <si>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</si>
  <si>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</si>
  <si>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</si>
  <si>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</si>
  <si>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</si>
  <si>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</si>
  <si>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</si>
  <si>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</si>
  <si>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</si>
  <si>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</si>
  <si>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</si>
  <si>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</si>
  <si>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</si>
  <si>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</si>
  <si>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</si>
  <si>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</si>
  <si>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</si>
  <si>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</si>
  <si>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</si>
  <si>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</si>
  <si>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</si>
  <si>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</si>
  <si>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</si>
  <si>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</si>
  <si>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</si>
  <si>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</si>
  <si>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</si>
  <si>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</si>
  <si>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</si>
  <si>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</si>
  <si>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</si>
  <si>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</si>
  <si>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</si>
  <si>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</si>
  <si>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</si>
  <si>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</si>
  <si>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</si>
  <si>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</si>
  <si>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</si>
  <si>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</si>
  <si>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</si>
  <si>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</si>
  <si>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</si>
  <si>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</si>
  <si>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</si>
  <si>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</si>
  <si>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</si>
  <si>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</si>
  <si>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</si>
  <si>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</si>
  <si>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</si>
  <si>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</si>
  <si>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</si>
  <si>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</si>
  <si>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</si>
  <si>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</si>
  <si>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</si>
  <si>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</si>
  <si>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</si>
  <si>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</si>
  <si>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</si>
  <si>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</si>
  <si>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</si>
  <si>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</si>
  <si>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</si>
  <si>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</si>
  <si>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</si>
  <si>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</si>
  <si>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</si>
  <si>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</si>
  <si>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</si>
  <si>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</si>
  <si>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</si>
  <si>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</si>
  <si>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</si>
  <si>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</si>
  <si>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</si>
  <si>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</si>
  <si>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</si>
  <si>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</si>
  <si>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</si>
  <si>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</si>
  <si>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</si>
  <si>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</si>
  <si>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</si>
  <si>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</si>
  <si>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</si>
  <si>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</si>
  <si>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</si>
  <si>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</si>
  <si>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</si>
  <si>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</si>
  <si>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</si>
  <si>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</si>
  <si>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</si>
  <si>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</si>
  <si>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</si>
  <si>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</si>
  <si>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</si>
  <si>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</si>
  <si>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</si>
  <si>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</si>
  <si>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</si>
  <si>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</si>
  <si>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</si>
  <si>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</si>
  <si>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</si>
  <si>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</si>
  <si>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</si>
  <si>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</si>
  <si>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</si>
  <si>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</si>
  <si>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</si>
  <si>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</si>
  <si>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</si>
  <si>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</si>
  <si>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</si>
  <si>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</si>
  <si>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</si>
  <si>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</si>
  <si>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</si>
  <si>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</si>
  <si>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</si>
  <si>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</si>
  <si>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</si>
  <si>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</si>
  <si>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</si>
  <si>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</si>
  <si>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</si>
  <si>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</si>
  <si>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</si>
  <si>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</si>
  <si>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</si>
  <si>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</si>
  <si>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</si>
  <si>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</si>
  <si>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</si>
  <si>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</si>
  <si>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</si>
  <si>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</si>
  <si>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</si>
  <si>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</si>
  <si>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</si>
  <si>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</si>
  <si>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</si>
  <si>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</si>
  <si>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</si>
  <si>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</si>
  <si>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</si>
  <si>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</si>
  <si>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</si>
  <si>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</si>
  <si>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</si>
  <si>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</si>
  <si>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</si>
  <si>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</si>
  <si>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</si>
  <si>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</si>
  <si>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</si>
  <si>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</si>
  <si>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</si>
  <si>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</si>
  <si>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</si>
  <si>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</si>
  <si>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</si>
  <si>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</si>
  <si>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</si>
  <si>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</si>
  <si>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</si>
  <si>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</si>
  <si>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</si>
  <si>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</si>
  <si>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</si>
  <si>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</si>
  <si>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</si>
  <si>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</si>
  <si>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</si>
  <si>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</si>
  <si>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</si>
  <si>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</si>
  <si>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</si>
  <si>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</si>
  <si>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</si>
  <si>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</si>
  <si>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</si>
  <si>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</si>
  <si>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</si>
  <si>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</si>
  <si>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</si>
  <si>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</si>
  <si>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</si>
  <si>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</si>
  <si>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</si>
  <si>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</si>
  <si>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</si>
  <si>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</si>
  <si>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</si>
  <si>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</si>
  <si>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</si>
  <si>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</si>
  <si>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</si>
  <si>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</si>
  <si>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</si>
  <si>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</si>
  <si>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</si>
  <si>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</si>
  <si>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</si>
  <si>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</si>
  <si>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</si>
  <si>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</si>
  <si>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</si>
  <si>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</si>
  <si>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</si>
  <si>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</si>
  <si>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</si>
  <si>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</si>
  <si>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</si>
  <si>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</si>
  <si>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</si>
  <si>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</si>
  <si>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</si>
  <si>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</si>
  <si>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</si>
  <si>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</si>
  <si>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</si>
  <si>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</si>
  <si>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</si>
  <si>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</si>
  <si>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</si>
  <si>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</si>
  <si>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</si>
  <si>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</si>
  <si>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</si>
  <si>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</si>
  <si>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</si>
  <si>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</si>
  <si>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</si>
  <si>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</si>
  <si>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</si>
  <si>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</si>
  <si>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</si>
  <si>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</si>
  <si>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</si>
  <si>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</si>
  <si>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</si>
  <si>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</si>
  <si>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</si>
  <si>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</si>
  <si>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</si>
  <si>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</si>
  <si>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</si>
  <si>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</si>
  <si>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</si>
  <si>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</si>
  <si>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</si>
  <si>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</si>
  <si>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</si>
  <si>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</si>
  <si>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</si>
  <si>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</si>
  <si>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</si>
  <si>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</si>
  <si>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</si>
  <si>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</si>
  <si>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</si>
  <si>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</si>
  <si>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</si>
  <si>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</si>
  <si>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</si>
  <si>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</si>
  <si>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</si>
  <si>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</si>
  <si>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</si>
  <si>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</si>
  <si>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</si>
  <si>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</si>
  <si>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</si>
  <si>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</si>
  <si>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</si>
  <si>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</si>
  <si>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</si>
  <si>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</si>
  <si>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</si>
  <si>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</si>
  <si>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</si>
  <si>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</si>
  <si>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</si>
  <si>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</si>
  <si>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</si>
  <si>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</si>
  <si>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</si>
  <si>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</si>
  <si>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</si>
  <si>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</si>
  <si>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</si>
  <si>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</si>
  <si>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</si>
  <si>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</si>
  <si>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</si>
  <si>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</si>
  <si>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</si>
  <si>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</si>
  <si>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</si>
  <si>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</si>
  <si>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</si>
  <si>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</si>
  <si>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</si>
  <si>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</si>
  <si>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</si>
  <si>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</si>
  <si>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</si>
  <si>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</si>
  <si>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</si>
  <si>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</si>
  <si>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</si>
  <si>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</si>
  <si>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</si>
  <si>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</si>
  <si>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</si>
  <si>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</si>
  <si>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</si>
  <si>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</si>
  <si>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</si>
  <si>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</si>
  <si>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</si>
  <si>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</si>
  <si>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</si>
  <si>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</si>
  <si>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</si>
  <si>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</si>
  <si>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</si>
  <si>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</si>
  <si>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</si>
  <si>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</si>
  <si>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</si>
  <si>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</si>
  <si>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</si>
  <si>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</si>
  <si>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</si>
  <si>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</si>
  <si>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</si>
  <si>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</si>
  <si>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</si>
  <si>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</si>
  <si>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</si>
  <si>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</si>
  <si>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</si>
  <si>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</si>
  <si>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</si>
  <si>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</si>
  <si>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</si>
  <si>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</si>
  <si>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</si>
  <si>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</si>
  <si>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</si>
  <si>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</si>
  <si>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</si>
  <si>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</si>
  <si>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</si>
  <si>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</si>
  <si>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</si>
  <si>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</si>
  <si>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</si>
  <si>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</si>
  <si>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</si>
  <si>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</si>
  <si>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</si>
  <si>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</si>
  <si>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</si>
  <si>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</si>
  <si>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</si>
  <si>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</si>
  <si>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</si>
  <si>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</si>
  <si>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</si>
  <si>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</si>
  <si>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</si>
  <si>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</si>
  <si>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</si>
  <si>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</si>
  <si>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</si>
  <si>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</si>
  <si>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</si>
  <si>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</si>
  <si>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</si>
  <si>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</si>
  <si>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</si>
  <si>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</si>
  <si>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</si>
  <si>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</si>
  <si>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</si>
  <si>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</si>
  <si>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</si>
  <si>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</si>
  <si>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</si>
  <si>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</si>
  <si>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</si>
  <si>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</si>
  <si>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</si>
  <si>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</si>
  <si>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</si>
  <si>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</si>
  <si>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</si>
  <si>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</si>
  <si>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</si>
  <si>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</si>
  <si>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</si>
  <si>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</si>
  <si>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</si>
  <si>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</si>
  <si>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</si>
  <si>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</si>
  <si>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</si>
  <si>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</si>
  <si>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</si>
  <si>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</si>
  <si>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</si>
  <si>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</si>
  <si>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</si>
  <si>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</si>
  <si>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</si>
  <si>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</si>
  <si>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</si>
  <si>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</si>
  <si>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</si>
  <si>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</si>
  <si>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</si>
  <si>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</si>
  <si>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</si>
  <si>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</si>
  <si>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</si>
  <si>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</si>
  <si>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</si>
  <si>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</si>
  <si>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</si>
  <si>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</si>
  <si>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</si>
  <si>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</si>
  <si>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</si>
  <si>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</si>
  <si>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</si>
  <si>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</si>
  <si>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</si>
  <si>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</si>
  <si>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</si>
  <si>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</si>
  <si>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</si>
  <si>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</si>
  <si>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</si>
  <si>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</si>
  <si>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</si>
  <si>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</si>
  <si>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</si>
  <si>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</si>
  <si>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</si>
  <si>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</si>
  <si>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</si>
  <si>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</si>
  <si>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</si>
  <si>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</si>
  <si>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</si>
  <si>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</si>
  <si>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</si>
  <si>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</si>
  <si>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</si>
  <si>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</si>
  <si>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</si>
  <si>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</si>
  <si>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</si>
  <si>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</si>
  <si>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</si>
  <si>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</si>
  <si>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</si>
  <si>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</si>
  <si>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</si>
  <si>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</si>
  <si>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</si>
  <si>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</si>
  <si>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</si>
  <si>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</si>
  <si>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</si>
  <si>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</si>
  <si>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</si>
  <si>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</si>
  <si>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</si>
  <si>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</si>
  <si>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</si>
  <si>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</si>
  <si>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</si>
  <si>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</si>
  <si>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</si>
  <si>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</si>
  <si>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</si>
  <si>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</si>
  <si>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</si>
  <si>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</si>
  <si>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</si>
  <si>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</si>
  <si>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</si>
  <si>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</si>
  <si>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</si>
  <si>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</si>
  <si>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</si>
  <si>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</si>
  <si>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</si>
  <si>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</si>
  <si>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</si>
  <si>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</si>
  <si>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</si>
  <si>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</si>
  <si>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</si>
  <si>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</si>
  <si>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</si>
  <si>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</si>
  <si>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</si>
  <si>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</si>
  <si>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</si>
  <si>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</si>
  <si>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</si>
  <si>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</si>
  <si>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</si>
  <si>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</si>
  <si>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</si>
  <si>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</si>
  <si>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</si>
  <si>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</si>
  <si>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</si>
  <si>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</si>
  <si>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</si>
  <si>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</si>
  <si>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</si>
  <si>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</si>
  <si>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</si>
  <si>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</si>
  <si>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</si>
  <si>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</si>
  <si>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</si>
  <si>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</si>
  <si>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</si>
  <si>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</si>
  <si>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</si>
  <si>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</si>
  <si>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</si>
  <si>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</si>
  <si>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</si>
  <si>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</si>
  <si>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</si>
  <si>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</si>
  <si>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</si>
  <si>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</si>
  <si>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</si>
  <si>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</si>
  <si>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</si>
  <si>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</si>
  <si>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</si>
  <si>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</si>
  <si>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</si>
  <si>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</si>
  <si>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</si>
  <si>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</si>
  <si>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</si>
  <si>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</si>
  <si>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</si>
  <si>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</si>
  <si>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</si>
  <si>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</si>
  <si>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</si>
  <si>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</si>
  <si>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</si>
  <si>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</si>
  <si>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</si>
  <si>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</si>
  <si>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</si>
  <si>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</si>
  <si>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</si>
  <si>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</si>
  <si>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</si>
  <si>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</si>
  <si>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</si>
  <si>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</si>
  <si>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</si>
  <si>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</si>
  <si>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</si>
  <si>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</si>
  <si>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</si>
  <si>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</si>
  <si>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</si>
  <si>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</si>
  <si>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</si>
  <si>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</si>
  <si>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</si>
  <si>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</si>
  <si>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</si>
  <si>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</si>
  <si>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</si>
  <si>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</si>
  <si>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</si>
  <si>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</si>
  <si>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</si>
  <si>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</si>
  <si>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</si>
  <si>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</si>
  <si>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</si>
  <si>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</si>
  <si>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</si>
  <si>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</si>
  <si>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</si>
  <si>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</si>
  <si>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</si>
  <si>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</si>
  <si>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</si>
  <si>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</si>
  <si>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</si>
  <si>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</si>
  <si>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</si>
  <si>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</si>
  <si>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</si>
  <si>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</si>
  <si>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</si>
  <si>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</si>
  <si>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</si>
  <si>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</si>
  <si>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</si>
  <si>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</si>
  <si>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</si>
  <si>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</si>
  <si>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</si>
  <si>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</si>
  <si>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</si>
  <si>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</si>
  <si>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</si>
  <si>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</si>
  <si>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</si>
  <si>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</si>
  <si>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</si>
  <si>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</si>
  <si>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</si>
  <si>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</si>
  <si>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</si>
  <si>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</si>
  <si>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</si>
  <si>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</si>
  <si>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</si>
  <si>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</si>
  <si>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</si>
  <si>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</si>
  <si>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</si>
  <si>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</si>
  <si>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</si>
  <si>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</si>
  <si>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</si>
  <si>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</si>
  <si>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</si>
  <si>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</si>
  <si>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</si>
  <si>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</si>
  <si>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</si>
  <si>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</si>
  <si>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</si>
  <si>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</si>
  <si>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</si>
  <si>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</si>
  <si>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</si>
  <si>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</si>
  <si>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</si>
  <si>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</si>
  <si>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</si>
  <si>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</si>
  <si>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</si>
  <si>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</si>
  <si>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</si>
  <si>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</si>
  <si>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</si>
  <si>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</si>
  <si>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</si>
  <si>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</si>
  <si>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</si>
  <si>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</si>
  <si>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</si>
  <si>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</si>
  <si>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</si>
  <si>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</si>
  <si>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</si>
  <si>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</si>
  <si>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</si>
  <si>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</si>
  <si>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</si>
  <si>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</si>
  <si>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</si>
  <si>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</si>
  <si>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</si>
  <si>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</si>
  <si>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</si>
  <si>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</si>
  <si>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</si>
  <si>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</si>
  <si>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</si>
  <si>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</si>
  <si>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</si>
  <si>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</si>
  <si>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</si>
  <si>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</si>
  <si>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</si>
  <si>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</si>
  <si>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</si>
  <si>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</si>
  <si>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</si>
  <si>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</si>
  <si>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</si>
  <si>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</si>
  <si>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</si>
  <si>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</si>
  <si>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</si>
  <si>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</si>
  <si>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</si>
  <si>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</si>
  <si>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</si>
  <si>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</si>
  <si>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</si>
  <si>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</si>
  <si>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</si>
  <si>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</si>
  <si>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</si>
  <si>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</si>
  <si>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</si>
  <si>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</si>
  <si>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</si>
  <si>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</si>
  <si>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</si>
  <si>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</si>
  <si>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</si>
  <si>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</si>
  <si>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</si>
  <si>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</si>
  <si>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</si>
  <si>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</si>
  <si>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</si>
  <si>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</si>
  <si>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</si>
  <si>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</si>
  <si>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</si>
  <si>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</si>
  <si>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</si>
  <si>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</si>
  <si>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</si>
  <si>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</si>
  <si>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</si>
  <si>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</si>
  <si>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</si>
  <si>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</si>
  <si>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</si>
  <si>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</si>
  <si>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</si>
  <si>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</si>
  <si>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</si>
  <si>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</si>
  <si>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</si>
  <si>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</si>
  <si>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</si>
  <si>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</si>
  <si>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</si>
  <si>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</si>
  <si>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</si>
  <si>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</si>
  <si>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</si>
  <si>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</si>
  <si>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</si>
  <si>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</si>
  <si>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</si>
  <si>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</si>
  <si>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</si>
  <si>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</si>
  <si>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</si>
  <si>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</si>
  <si>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</si>
  <si>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</si>
  <si>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</si>
  <si>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</si>
  <si>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</si>
  <si>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</si>
  <si>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</si>
  <si>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</si>
  <si>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</si>
  <si>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</si>
  <si>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</si>
  <si>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</si>
  <si>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</si>
  <si>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</si>
  <si>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</si>
  <si>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</si>
  <si>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</si>
  <si>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</si>
  <si>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</si>
  <si>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</si>
  <si>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</si>
  <si>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</si>
  <si>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</si>
  <si>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</si>
  <si>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</si>
  <si>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</si>
  <si>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</si>
  <si>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</si>
  <si>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</si>
  <si>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</si>
  <si>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</si>
  <si>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</si>
  <si>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</si>
  <si>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</si>
  <si>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</si>
  <si>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</si>
  <si>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</si>
  <si>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</si>
  <si>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</si>
  <si>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</si>
  <si>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</si>
  <si>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</si>
  <si>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</si>
  <si>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</si>
  <si>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</si>
  <si>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</si>
  <si>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</si>
  <si>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</si>
  <si>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</si>
  <si>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</si>
  <si>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</si>
  <si>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</si>
  <si>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</si>
  <si>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</si>
  <si>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</si>
  <si>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</si>
  <si>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</si>
  <si>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</si>
  <si>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</si>
  <si>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</si>
  <si>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</si>
  <si>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</si>
  <si>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</si>
  <si>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</si>
  <si>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</si>
  <si>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</si>
  <si>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</si>
  <si>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</si>
  <si>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</si>
  <si>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</si>
  <si>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</si>
  <si>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</si>
  <si>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</si>
  <si>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</si>
  <si>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</si>
  <si>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</si>
  <si>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</si>
  <si>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</si>
  <si>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</si>
  <si>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</si>
  <si>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</si>
  <si>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</si>
  <si>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</si>
  <si>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</si>
  <si>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</si>
  <si>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</si>
  <si>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</si>
  <si>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</si>
  <si>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</si>
  <si>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</si>
  <si>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</si>
  <si>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</si>
  <si>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</si>
  <si>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</si>
  <si>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</si>
  <si>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</si>
  <si>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</si>
  <si>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</si>
  <si>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</si>
  <si>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</si>
  <si>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</si>
  <si>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</si>
  <si>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</si>
  <si>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</si>
  <si>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</si>
  <si>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</si>
  <si>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</si>
  <si>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</si>
  <si>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</si>
  <si>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</si>
  <si>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</si>
  <si>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</si>
  <si>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</si>
  <si>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</si>
  <si>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</si>
  <si>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</si>
  <si>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</si>
  <si>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</si>
  <si>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</si>
  <si>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</si>
  <si>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</si>
  <si>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</si>
  <si>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</si>
  <si>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</si>
  <si>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</si>
  <si>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</si>
  <si>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</si>
  <si>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</si>
  <si>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</si>
  <si>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</si>
  <si>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</si>
  <si>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</si>
  <si>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</si>
  <si>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</si>
  <si>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</si>
  <si>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</si>
  <si>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</si>
  <si>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</si>
  <si>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</si>
  <si>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</si>
  <si>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</si>
  <si>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</si>
  <si>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</si>
  <si>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</si>
  <si>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</si>
  <si>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</si>
  <si>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</si>
  <si>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</si>
  <si>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</si>
  <si>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</si>
  <si>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</si>
  <si>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</si>
  <si>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</si>
  <si>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</si>
  <si>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</si>
  <si>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</si>
  <si>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</si>
  <si>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</si>
  <si>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</si>
  <si>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</si>
  <si>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</si>
  <si>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</si>
  <si>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</si>
  <si>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</si>
  <si>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</si>
  <si>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</si>
  <si>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</si>
  <si>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</si>
  <si>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</si>
  <si>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</si>
  <si>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</si>
  <si>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</si>
  <si>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</si>
  <si>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</si>
  <si>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</si>
  <si>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</si>
  <si>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</si>
  <si>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</si>
  <si>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</si>
  <si>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</si>
  <si>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</si>
  <si>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</si>
  <si>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</si>
  <si>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</si>
  <si>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</si>
  <si>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</si>
  <si>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</si>
  <si>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</si>
  <si>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</si>
  <si>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</si>
  <si>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</si>
  <si>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</si>
  <si>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</si>
  <si>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</si>
  <si>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</si>
  <si>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</si>
  <si>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</si>
  <si>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</si>
  <si>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</si>
  <si>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</si>
  <si>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</si>
  <si>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</si>
  <si>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</si>
  <si>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</si>
  <si>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</si>
  <si>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</si>
  <si>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</si>
  <si>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</si>
  <si>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</si>
  <si>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</si>
  <si>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</si>
  <si>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</si>
  <si>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</si>
  <si>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</si>
  <si>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</si>
  <si>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</si>
  <si>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</si>
  <si>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</si>
  <si>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</si>
  <si>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</si>
  <si>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</si>
  <si>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</si>
  <si>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</si>
  <si>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</si>
  <si>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</si>
  <si>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</si>
  <si>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</si>
  <si>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</si>
  <si>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</si>
  <si>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</si>
  <si>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</si>
  <si>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</si>
  <si>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</si>
  <si>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</si>
  <si>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</si>
  <si>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</si>
  <si>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</si>
  <si>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</si>
  <si>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</si>
  <si>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</si>
  <si>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</si>
  <si>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</si>
  <si>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</si>
  <si>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</si>
  <si>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</si>
  <si>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</si>
  <si>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</si>
  <si>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</si>
  <si>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</si>
  <si>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</si>
  <si>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</si>
  <si>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</si>
  <si>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</si>
  <si>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</si>
  <si>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</si>
  <si>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</si>
  <si>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</si>
  <si>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</si>
  <si>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</si>
  <si>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</si>
  <si>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</si>
  <si>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</si>
  <si>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</si>
  <si>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</si>
  <si>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</si>
  <si>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</si>
  <si>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</si>
  <si>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</si>
  <si>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</si>
  <si>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</si>
  <si>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</si>
  <si>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</si>
  <si>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</si>
  <si>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</si>
  <si>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</si>
  <si>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</si>
  <si>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</si>
  <si>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</si>
  <si>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</si>
  <si>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</si>
  <si>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</si>
  <si>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</si>
  <si>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</si>
  <si>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</si>
  <si>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</si>
  <si>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</si>
  <si>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</si>
  <si>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</si>
  <si>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</si>
  <si>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</si>
  <si>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</si>
  <si>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</si>
  <si>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</si>
  <si>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</si>
  <si>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</si>
  <si>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</si>
  <si>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</si>
  <si>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</si>
  <si>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</si>
  <si>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</si>
  <si>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</si>
  <si>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</si>
  <si>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</si>
  <si>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</si>
  <si>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</si>
  <si>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</si>
  <si>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</si>
  <si>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</si>
  <si>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</si>
  <si>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</si>
  <si>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</si>
  <si>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</si>
  <si>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</si>
  <si>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</si>
  <si>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</si>
  <si>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</si>
  <si>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</si>
  <si>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</si>
  <si>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</si>
  <si>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</si>
  <si>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</si>
  <si>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</si>
  <si>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</si>
  <si>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</si>
  <si>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</si>
  <si>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</si>
  <si>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</si>
  <si>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</si>
  <si>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</si>
  <si>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</si>
  <si>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</si>
  <si>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</si>
  <si>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</si>
  <si>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</si>
  <si>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</si>
  <si>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</si>
  <si>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</si>
  <si>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</si>
  <si>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</si>
  <si>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</si>
  <si>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</si>
  <si>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</si>
  <si>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</si>
  <si>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</si>
  <si>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</si>
  <si>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</si>
  <si>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</si>
  <si>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</si>
  <si>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</si>
  <si>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</si>
  <si>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</si>
  <si>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</si>
  <si>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</si>
  <si>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</si>
  <si>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</si>
  <si>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</si>
  <si>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</si>
  <si>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</si>
  <si>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</si>
  <si>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</si>
  <si>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</si>
  <si>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</si>
  <si>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</si>
  <si>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</si>
  <si>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</si>
  <si>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</si>
  <si>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</si>
  <si>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</si>
  <si>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</si>
  <si>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</si>
  <si>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</si>
  <si>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</si>
  <si>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</si>
  <si>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</si>
  <si>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</si>
  <si>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</si>
  <si>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</si>
  <si>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</si>
  <si>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</si>
  <si>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</si>
  <si>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</si>
  <si>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</si>
  <si>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</si>
  <si>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</si>
  <si>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</si>
  <si>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</si>
  <si>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</si>
  <si>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</si>
  <si>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</si>
  <si>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</si>
  <si>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</si>
  <si>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</si>
  <si>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</si>
  <si>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</si>
  <si>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</si>
  <si>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</si>
  <si>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</si>
  <si>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</si>
  <si>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</si>
  <si>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</si>
  <si>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</si>
  <si>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</si>
  <si>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</si>
  <si>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</si>
  <si>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</si>
  <si>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</si>
  <si>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</si>
  <si>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</si>
  <si>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</si>
  <si>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</si>
  <si>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</si>
  <si>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</si>
  <si>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</si>
  <si>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</si>
  <si>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</si>
  <si>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</si>
  <si>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</si>
  <si>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</si>
  <si>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</si>
  <si>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</si>
  <si>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</si>
  <si>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</si>
  <si>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</si>
  <si>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</si>
  <si>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</si>
  <si>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</si>
  <si>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</si>
  <si>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</si>
  <si>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</si>
  <si>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</si>
  <si>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</si>
  <si>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</si>
  <si>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</si>
  <si>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</si>
  <si>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</si>
  <si>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</si>
  <si>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</si>
  <si>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</si>
  <si>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</si>
  <si>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</si>
  <si>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</si>
  <si>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</si>
  <si>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</si>
  <si>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</si>
  <si>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</si>
  <si>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</si>
  <si>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</si>
  <si>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</si>
  <si>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</si>
  <si>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</si>
  <si>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</si>
  <si>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</si>
  <si>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</si>
  <si>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</si>
  <si>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</si>
  <si>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</si>
  <si>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</si>
  <si>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</si>
  <si>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</si>
  <si>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</si>
  <si>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</si>
  <si>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</si>
  <si>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</si>
  <si>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</si>
  <si>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</si>
  <si>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</si>
  <si>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</si>
  <si>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</si>
  <si>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</si>
  <si>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</si>
  <si>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</si>
  <si>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</si>
  <si>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</si>
  <si>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</si>
  <si>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</si>
  <si>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</si>
  <si>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</si>
  <si>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</si>
  <si>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</si>
  <si>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</si>
  <si>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</si>
  <si>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</si>
  <si>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</si>
  <si>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</si>
  <si>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</si>
  <si>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</si>
  <si>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</si>
  <si>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</si>
  <si>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</si>
  <si>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</si>
  <si>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</si>
  <si>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</si>
  <si>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</si>
  <si>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</si>
  <si>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</si>
  <si>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</si>
  <si>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</si>
  <si>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</si>
  <si>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</si>
  <si>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</si>
  <si>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</si>
  <si>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</si>
  <si>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</si>
  <si>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</si>
  <si>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</si>
  <si>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</si>
  <si>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</si>
  <si>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</si>
  <si>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</si>
  <si>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</si>
  <si>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</si>
  <si>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</si>
  <si>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</si>
  <si>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</si>
  <si>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</si>
  <si>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</si>
  <si>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</si>
  <si>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</si>
  <si>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</si>
  <si>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</si>
  <si>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</si>
  <si>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</si>
  <si>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</si>
  <si>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</si>
  <si>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</si>
  <si>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</si>
  <si>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</si>
  <si>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</si>
  <si>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</si>
  <si>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</si>
  <si>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</si>
  <si>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</si>
  <si>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</si>
  <si>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</si>
  <si>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</si>
  <si>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</si>
  <si>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</si>
  <si>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</si>
  <si>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</si>
  <si>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</si>
  <si>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</si>
  <si>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</si>
  <si>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</si>
  <si>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</si>
  <si>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</si>
  <si>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</si>
  <si>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</si>
  <si>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</si>
  <si>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</si>
  <si>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</si>
  <si>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</si>
  <si>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</si>
  <si>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</si>
  <si>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</si>
  <si>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</si>
  <si>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</si>
  <si>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</si>
  <si>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</si>
  <si>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</si>
  <si>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</si>
  <si>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</si>
  <si>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</si>
  <si>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</si>
  <si>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</si>
  <si>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</si>
  <si>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</si>
  <si>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</si>
  <si>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</si>
  <si>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</si>
  <si>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</si>
  <si>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</si>
  <si>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</si>
  <si>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</si>
  <si>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</si>
  <si>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</si>
  <si>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</si>
  <si>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</si>
  <si>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</si>
  <si>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</si>
  <si>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</si>
  <si>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</si>
  <si>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</si>
  <si>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</si>
  <si>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</si>
  <si>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</si>
  <si>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</si>
  <si>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</si>
  <si>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</si>
  <si>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</si>
  <si>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</si>
  <si>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</si>
  <si>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</si>
  <si>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</si>
  <si>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</si>
  <si>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</si>
  <si>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</si>
  <si>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</si>
  <si>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</si>
  <si>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</si>
  <si>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</si>
  <si>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</si>
  <si>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</si>
  <si>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</si>
  <si>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</si>
  <si>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</si>
  <si>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</si>
  <si>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</si>
  <si>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</si>
  <si>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</si>
  <si>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</si>
  <si>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</si>
  <si>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</si>
  <si>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</si>
  <si>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</si>
  <si>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</si>
  <si>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</si>
  <si>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</si>
  <si>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</si>
  <si>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</si>
  <si>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</si>
  <si>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</si>
  <si>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</si>
  <si>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</si>
  <si>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</si>
  <si>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</si>
  <si>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</si>
  <si>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</si>
  <si>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</si>
  <si>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</si>
  <si>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</si>
  <si>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</si>
  <si>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</si>
  <si>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</si>
  <si>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</si>
  <si>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</si>
  <si>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</si>
  <si>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</si>
  <si>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</si>
  <si>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</si>
  <si>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</si>
  <si>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</si>
  <si>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</si>
  <si>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</si>
  <si>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</si>
  <si>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</si>
  <si>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</si>
  <si>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</si>
  <si>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</si>
  <si>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</si>
  <si>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</si>
  <si>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</si>
  <si>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</si>
  <si>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</si>
  <si>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</si>
  <si>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</si>
  <si>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</si>
  <si>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</si>
  <si>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</si>
  <si>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</si>
  <si>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</si>
  <si>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</si>
  <si>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</si>
  <si>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</si>
  <si>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</si>
  <si>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</si>
  <si>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</si>
  <si>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</si>
  <si>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</si>
  <si>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</si>
  <si>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</si>
  <si>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</si>
  <si>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</si>
  <si>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</si>
  <si>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</si>
  <si>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</si>
  <si>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</si>
  <si>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</si>
  <si>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</si>
  <si>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</si>
  <si>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</si>
  <si>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</si>
  <si>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</si>
  <si>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</si>
  <si>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</si>
  <si>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</si>
  <si>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</si>
  <si>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</si>
  <si>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</si>
  <si>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</si>
  <si>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</si>
  <si>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</si>
  <si>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</si>
  <si>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</si>
  <si>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</si>
  <si>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</si>
  <si>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</si>
  <si>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</si>
  <si>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</si>
  <si>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</si>
  <si>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</si>
  <si>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</si>
  <si>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</si>
  <si>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</si>
  <si>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</si>
  <si>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</si>
  <si>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</si>
  <si>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</si>
  <si>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</si>
  <si>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</si>
  <si>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</si>
  <si>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</si>
  <si>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</si>
  <si>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</si>
  <si>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</si>
  <si>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</si>
  <si>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</si>
  <si>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</si>
  <si>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</si>
  <si>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</si>
  <si>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</si>
  <si>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</si>
  <si>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</si>
  <si>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</si>
  <si>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</si>
  <si>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</si>
  <si>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</si>
  <si>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</si>
  <si>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</si>
  <si>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</si>
  <si>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</si>
  <si>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</si>
  <si>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</si>
  <si>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</si>
  <si>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</si>
  <si>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</si>
  <si>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</si>
  <si>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</si>
  <si>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</si>
  <si>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</si>
  <si>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</si>
  <si>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</si>
  <si>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</si>
  <si>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</si>
  <si>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</si>
  <si>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</si>
  <si>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</si>
  <si>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</si>
  <si>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</si>
  <si>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</si>
  <si>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</si>
  <si>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</si>
  <si>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</si>
  <si>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</si>
  <si>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</si>
  <si>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</si>
  <si>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</si>
  <si>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</si>
  <si>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</si>
  <si>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</si>
  <si>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</si>
  <si>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</si>
  <si>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</si>
  <si>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</si>
  <si>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</si>
  <si>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</si>
  <si>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</si>
  <si>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</si>
  <si>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</si>
  <si>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</si>
  <si>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</si>
  <si>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</si>
  <si>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</si>
  <si>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</si>
  <si>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</si>
  <si>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</si>
  <si>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</si>
  <si>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</si>
  <si>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</si>
  <si>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</si>
  <si>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</si>
  <si>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</si>
  <si>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</si>
  <si>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</si>
  <si>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</si>
  <si>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</si>
  <si>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</si>
  <si>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</si>
  <si>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</si>
  <si>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</si>
  <si>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</si>
  <si>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</si>
  <si>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</si>
  <si>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</si>
  <si>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</si>
  <si>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</si>
  <si>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</si>
  <si>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</si>
  <si>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</si>
  <si>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</si>
  <si>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</si>
  <si>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</si>
  <si>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</si>
  <si>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</si>
  <si>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</si>
  <si>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</si>
  <si>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</si>
  <si>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</si>
  <si>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</si>
  <si>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</si>
  <si>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</si>
  <si>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</si>
  <si>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</si>
  <si>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</si>
  <si>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</si>
  <si>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</si>
  <si>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</si>
  <si>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</si>
  <si>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</si>
  <si>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</si>
  <si>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</si>
  <si>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</si>
  <si>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</si>
  <si>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</si>
  <si>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</si>
  <si>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</si>
  <si>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</si>
  <si>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</si>
  <si>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</si>
  <si>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</si>
  <si>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</si>
  <si>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</si>
  <si>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</si>
  <si>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</si>
  <si>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</si>
  <si>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</si>
  <si>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</si>
  <si>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</si>
  <si>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</si>
  <si>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</si>
  <si>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</si>
  <si>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</si>
  <si>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</si>
  <si>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</si>
  <si>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</si>
  <si>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</si>
  <si>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</si>
  <si>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</si>
  <si>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</si>
  <si>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</si>
  <si>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</si>
  <si>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</si>
  <si>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</si>
  <si>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</si>
  <si>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</si>
  <si>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</si>
  <si>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</si>
  <si>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</si>
  <si>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</si>
  <si>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</si>
  <si>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</si>
  <si>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</si>
  <si>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</si>
  <si>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</si>
  <si>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</si>
  <si>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</si>
  <si>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</si>
  <si>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</si>
  <si>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</si>
  <si>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</si>
  <si>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</si>
  <si>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</si>
  <si>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</si>
  <si>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</si>
  <si>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</si>
  <si>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</si>
  <si>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</si>
  <si>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</si>
  <si>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</si>
  <si>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</si>
  <si>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</si>
  <si>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</si>
  <si>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</si>
  <si>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</si>
  <si>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</si>
  <si>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</si>
  <si>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</si>
  <si>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</si>
  <si>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</si>
  <si>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</si>
  <si>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</si>
  <si>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</si>
  <si>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</si>
  <si>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</si>
  <si>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</si>
  <si>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</si>
  <si>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</si>
  <si>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</si>
  <si>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</si>
  <si>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</si>
  <si>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</si>
  <si>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</si>
  <si>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</si>
  <si>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</si>
  <si>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</si>
  <si>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</si>
  <si>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</si>
  <si>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</si>
  <si>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</si>
  <si>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</si>
  <si>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</si>
  <si>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</si>
  <si>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</si>
  <si>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</si>
  <si>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</si>
  <si>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</si>
  <si>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</si>
  <si>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</si>
  <si>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</si>
  <si>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</si>
  <si>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</si>
  <si>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</si>
  <si>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</si>
  <si>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</si>
  <si>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</si>
  <si>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</si>
  <si>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</si>
  <si>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</si>
  <si>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</si>
  <si>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</si>
  <si>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</si>
  <si>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</si>
  <si>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</si>
  <si>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</si>
  <si>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</si>
  <si>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</si>
  <si>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</si>
  <si>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</si>
  <si>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</si>
  <si>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</si>
  <si>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</si>
  <si>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</si>
  <si>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</si>
  <si>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</si>
  <si>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</si>
  <si>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</si>
  <si>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</si>
  <si>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</si>
  <si>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</si>
  <si>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</si>
  <si>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</si>
  <si>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</si>
  <si>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</si>
  <si>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</si>
  <si>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</si>
  <si>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</si>
  <si>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</si>
  <si>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</si>
  <si>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</si>
  <si>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</si>
  <si>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</si>
  <si>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</si>
  <si>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</si>
  <si>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</si>
  <si>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</si>
  <si>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</si>
  <si>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</si>
  <si>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</si>
  <si>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</si>
  <si>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</si>
  <si>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</si>
  <si>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</si>
  <si>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</si>
  <si>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</si>
  <si>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</si>
  <si>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</si>
  <si>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</si>
  <si>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</si>
  <si>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</si>
  <si>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</si>
  <si>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</si>
  <si>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</si>
  <si>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</si>
  <si>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</si>
  <si>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</si>
  <si>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</si>
  <si>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</si>
  <si>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</si>
  <si>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</si>
  <si>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</si>
  <si>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</si>
  <si>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</si>
  <si>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</si>
  <si>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</si>
  <si>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</si>
  <si>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</si>
  <si>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</si>
  <si>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</si>
  <si>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</si>
  <si>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</si>
  <si>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</si>
  <si>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</si>
  <si>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</si>
  <si>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</si>
  <si>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</si>
  <si>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</si>
  <si>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</si>
  <si>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</si>
  <si>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</si>
  <si>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</si>
  <si>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</si>
  <si>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</si>
  <si>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</si>
  <si>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</si>
  <si>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</si>
  <si>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</si>
  <si>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</si>
  <si>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</si>
  <si>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</si>
  <si>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</si>
  <si>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</si>
  <si>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</si>
  <si>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</si>
  <si>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</si>
  <si>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</si>
  <si>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</si>
  <si>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</si>
  <si>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</si>
  <si>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</si>
  <si>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</si>
  <si>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</si>
  <si>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</si>
  <si>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</si>
  <si>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</si>
  <si>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</si>
  <si>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</si>
  <si>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</si>
  <si>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</si>
  <si>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</si>
  <si>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</si>
  <si>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</si>
  <si>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</si>
  <si>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</si>
  <si>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</si>
  <si>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</si>
  <si>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</si>
  <si>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</si>
  <si>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</si>
  <si>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</si>
  <si>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</si>
  <si>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</si>
  <si>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</si>
  <si>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</si>
  <si>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</si>
  <si>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</si>
  <si>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</si>
  <si>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</si>
  <si>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</si>
  <si>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</si>
  <si>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</si>
  <si>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</si>
  <si>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</si>
  <si>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</si>
  <si>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</si>
  <si>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</si>
  <si>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</si>
  <si>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</si>
  <si>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</si>
  <si>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</si>
  <si>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</si>
  <si>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</si>
  <si>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</si>
  <si>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</si>
  <si>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</si>
  <si>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</si>
  <si>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</si>
  <si>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</si>
  <si>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</si>
  <si>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</si>
  <si>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</si>
  <si>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</si>
  <si>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</si>
  <si>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</si>
  <si>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</si>
  <si>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</si>
  <si>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</si>
  <si>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</si>
  <si>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</si>
  <si>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</si>
  <si>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</si>
  <si>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</si>
  <si>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</si>
  <si>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</si>
  <si>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</si>
  <si>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</si>
  <si>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</si>
  <si>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</si>
  <si>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</si>
  <si>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</si>
  <si>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</si>
  <si>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</si>
  <si>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</si>
  <si>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</si>
  <si>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</si>
  <si>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</si>
  <si>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</si>
  <si>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</si>
  <si>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</si>
  <si>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</si>
  <si>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</si>
  <si>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</si>
  <si>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</si>
  <si>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</si>
  <si>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</si>
  <si>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</si>
  <si>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</si>
  <si>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</si>
  <si>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</si>
  <si>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</si>
  <si>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</si>
  <si>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</si>
  <si>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</si>
  <si>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</si>
  <si>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</si>
  <si>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</si>
  <si>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</si>
  <si>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</si>
  <si>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</si>
  <si>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</si>
  <si>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</si>
  <si>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</si>
  <si>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</si>
  <si>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</si>
  <si>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</si>
  <si>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</si>
  <si>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</si>
  <si>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</si>
  <si>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</si>
  <si>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</si>
  <si>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</si>
  <si>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</si>
  <si>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</si>
  <si>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</si>
  <si>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</si>
  <si>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</si>
  <si>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</si>
  <si>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</si>
  <si>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</si>
  <si>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</si>
  <si>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</si>
  <si>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</si>
  <si>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</si>
  <si>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</si>
  <si>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</si>
  <si>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</si>
  <si>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</si>
  <si>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</si>
  <si>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</si>
  <si>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</si>
  <si>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</si>
  <si>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</si>
  <si>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</si>
  <si>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</si>
  <si>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</si>
  <si>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</si>
  <si>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</si>
  <si>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</si>
  <si>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</si>
  <si>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</si>
  <si>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</si>
  <si>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</si>
  <si>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</si>
  <si>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</si>
  <si>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</si>
  <si>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</si>
  <si>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</si>
  <si>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</si>
  <si>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</si>
  <si>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</si>
  <si>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</si>
  <si>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</si>
  <si>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</si>
  <si>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</si>
  <si>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</si>
  <si>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</si>
  <si>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</si>
  <si>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</si>
  <si>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</si>
  <si>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</si>
  <si>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</si>
  <si>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</si>
  <si>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</si>
  <si>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</si>
  <si>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</si>
  <si>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</si>
  <si>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</si>
  <si>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</si>
  <si>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</si>
  <si>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</si>
  <si>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</si>
  <si>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</si>
  <si>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</si>
  <si>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</si>
  <si>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</si>
  <si>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</si>
  <si>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</si>
  <si>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</si>
  <si>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</si>
  <si>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</si>
  <si>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</si>
  <si>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</si>
  <si>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</si>
  <si>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</si>
  <si>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</si>
  <si>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</si>
  <si>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</si>
  <si>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</si>
  <si>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</si>
  <si>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</si>
  <si>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</si>
  <si>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</si>
  <si>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</si>
  <si>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</si>
  <si>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</si>
  <si>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</si>
  <si>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</si>
  <si>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</si>
  <si>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</si>
  <si>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</si>
  <si>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</si>
  <si>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</si>
  <si>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</si>
  <si>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</si>
  <si>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</si>
  <si>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</si>
  <si>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</si>
  <si>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</si>
  <si>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</si>
  <si>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</si>
  <si>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</si>
  <si>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</si>
  <si>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</si>
  <si>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</si>
  <si>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</si>
  <si>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</si>
  <si>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</si>
  <si>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</si>
  <si>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</si>
  <si>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</si>
  <si>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</si>
  <si>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</si>
  <si>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</si>
  <si>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</si>
  <si>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</si>
  <si>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</si>
  <si>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</si>
  <si>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</si>
  <si>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</si>
  <si>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</si>
  <si>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</si>
  <si>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</si>
  <si>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</si>
  <si>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</si>
  <si>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</si>
  <si>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</si>
  <si>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</si>
  <si>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</si>
  <si>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</si>
  <si>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</si>
  <si>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</si>
  <si>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</si>
  <si>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</si>
  <si>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</si>
  <si>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</si>
  <si>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</si>
  <si>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</si>
  <si>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</si>
  <si>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</si>
  <si>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</si>
  <si>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</si>
  <si>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</si>
  <si>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</si>
  <si>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</si>
  <si>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</si>
  <si>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</si>
  <si>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</si>
  <si>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</si>
  <si>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</si>
  <si>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</si>
  <si>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</si>
  <si>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</si>
  <si>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</si>
  <si>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</si>
  <si>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</si>
  <si>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</si>
  <si>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</si>
  <si>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</si>
  <si>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</si>
  <si>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</si>
  <si>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</si>
  <si>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</si>
  <si>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</si>
  <si>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</si>
  <si>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</si>
  <si>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</si>
  <si>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</si>
  <si>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</si>
  <si>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</si>
  <si>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</si>
  <si>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</si>
  <si>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</si>
  <si>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</si>
  <si>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</si>
  <si>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</si>
  <si>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</si>
  <si>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</si>
  <si>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</si>
  <si>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</si>
  <si>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</si>
  <si>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</si>
  <si>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</si>
  <si>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</si>
  <si>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</si>
  <si>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</si>
  <si>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</si>
  <si>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</si>
  <si>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</si>
  <si>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</si>
  <si>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</si>
  <si>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</si>
  <si>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</si>
  <si>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</si>
  <si>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</si>
  <si>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</si>
  <si>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</si>
  <si>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</si>
  <si>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</si>
  <si>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</si>
  <si>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</si>
  <si>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</si>
  <si>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</si>
  <si>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</si>
  <si>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</si>
  <si>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</si>
  <si>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</si>
  <si>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</si>
  <si>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</si>
  <si>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</si>
  <si>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</si>
  <si>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</si>
  <si>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</si>
  <si>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</si>
  <si>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</si>
  <si>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</si>
  <si>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</si>
  <si>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</si>
  <si>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</si>
  <si>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</si>
  <si>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</si>
  <si>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</si>
  <si>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</si>
  <si>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</si>
  <si>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</si>
  <si>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</si>
  <si>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</si>
  <si>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</si>
  <si>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</si>
  <si>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</si>
  <si>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</si>
  <si>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</si>
  <si>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</si>
  <si>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</si>
  <si>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</si>
  <si>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</si>
  <si>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</si>
  <si>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</si>
  <si>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</si>
  <si>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</si>
  <si>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</si>
  <si>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</si>
  <si>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</si>
  <si>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</si>
  <si>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</si>
  <si>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</si>
  <si>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</si>
  <si>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</si>
  <si>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</si>
  <si>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</si>
  <si>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</si>
  <si>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</si>
  <si>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</si>
  <si>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</si>
  <si>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</si>
  <si>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</si>
  <si>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</si>
  <si>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</si>
  <si>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</si>
  <si>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</si>
  <si>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</si>
  <si>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</si>
  <si>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</si>
  <si>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</si>
  <si>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</si>
  <si>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</si>
  <si>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</si>
  <si>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</si>
  <si>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</si>
  <si>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</si>
  <si>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</si>
  <si>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</si>
  <si>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</si>
  <si>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</si>
  <si>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</si>
  <si>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</si>
  <si>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</si>
  <si>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</si>
  <si>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</si>
  <si>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</si>
  <si>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</si>
  <si>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</si>
  <si>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</si>
  <si>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</si>
  <si>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</si>
  <si>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</si>
  <si>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</si>
  <si>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</si>
  <si>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</si>
  <si>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</si>
  <si>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</si>
  <si>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</si>
  <si>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</si>
  <si>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</si>
  <si>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</si>
  <si>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</si>
  <si>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</si>
  <si>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</si>
  <si>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</si>
  <si>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</si>
  <si>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</si>
  <si>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</si>
  <si>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</si>
  <si>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</si>
  <si>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</si>
  <si>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</si>
  <si>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</si>
  <si>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</si>
  <si>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</si>
  <si>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</si>
  <si>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</si>
  <si>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</si>
  <si>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</si>
  <si>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</si>
  <si>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</si>
  <si>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</si>
  <si>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</si>
  <si>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</si>
  <si>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</si>
  <si>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</si>
  <si>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</si>
  <si>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</si>
  <si>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</si>
  <si>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</si>
  <si>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</si>
  <si>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</si>
  <si>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</si>
  <si>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</si>
  <si>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</si>
  <si>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</si>
  <si>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</si>
  <si>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</si>
  <si>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</si>
  <si>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</si>
  <si>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</si>
  <si>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</si>
  <si>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</si>
  <si>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</si>
  <si>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</si>
  <si>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</si>
  <si>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</si>
  <si>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</si>
  <si>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</si>
  <si>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</si>
  <si>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</si>
  <si>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</si>
  <si>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</si>
  <si>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</si>
  <si>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</si>
  <si>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</si>
  <si>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</si>
  <si>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</si>
  <si>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</si>
  <si>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</si>
  <si>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</si>
  <si>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</si>
  <si>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</si>
  <si>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</si>
  <si>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</si>
  <si>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</si>
  <si>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</si>
  <si>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</si>
  <si>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</si>
  <si>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</si>
  <si>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</si>
  <si>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</si>
  <si>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</si>
  <si>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</si>
  <si>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</si>
  <si>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</si>
  <si>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</si>
  <si>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</si>
  <si>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</si>
  <si>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</si>
  <si>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</si>
  <si>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</si>
  <si>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</si>
  <si>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</si>
  <si>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</si>
  <si>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</si>
  <si>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</si>
  <si>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</si>
  <si>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</si>
  <si>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</si>
  <si>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</si>
  <si>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</si>
  <si>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</si>
  <si>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</si>
  <si>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</si>
  <si>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</si>
  <si>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</si>
  <si>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</si>
  <si>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</si>
  <si>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</si>
  <si>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</si>
  <si>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</si>
  <si>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</si>
  <si>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</si>
  <si>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</si>
  <si>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</si>
  <si>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</si>
  <si>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</si>
  <si>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</si>
  <si>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</si>
  <si>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</si>
  <si>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</si>
  <si>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</si>
  <si>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</si>
  <si>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</si>
  <si>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</si>
  <si>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</si>
  <si>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</si>
  <si>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</si>
  <si>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</si>
  <si>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</si>
  <si>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</si>
  <si>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</si>
  <si>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</si>
  <si>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</si>
  <si>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</si>
  <si>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</si>
  <si>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</si>
  <si>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</si>
  <si>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</si>
  <si>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</si>
  <si>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</si>
  <si>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</si>
  <si>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</si>
  <si>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</si>
  <si>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</si>
  <si>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</si>
  <si>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</si>
  <si>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</si>
  <si>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</si>
  <si>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</si>
  <si>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</si>
  <si>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</si>
  <si>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</si>
  <si>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</si>
  <si>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</si>
  <si>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</si>
  <si>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</si>
  <si>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</si>
  <si>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</si>
  <si>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</si>
  <si>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</si>
  <si>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</si>
  <si>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</si>
  <si>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</si>
  <si>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</si>
  <si>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</si>
  <si>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</si>
  <si>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</si>
  <si>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</si>
  <si>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</si>
  <si>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</si>
  <si>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</si>
  <si>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</si>
  <si>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</si>
  <si>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</si>
  <si>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</si>
  <si>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</si>
  <si>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</si>
  <si>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</si>
  <si>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</si>
  <si>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</si>
  <si>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</si>
  <si>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</si>
  <si>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</si>
  <si>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</si>
  <si>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</si>
  <si>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</si>
  <si>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</si>
  <si>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</si>
  <si>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</si>
  <si>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</si>
  <si>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</si>
  <si>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</si>
  <si>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</si>
  <si>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</si>
  <si>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</si>
  <si>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</si>
  <si>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</si>
  <si>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</si>
  <si>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</si>
  <si>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</si>
  <si>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</si>
  <si>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</si>
  <si>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</si>
  <si>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</si>
  <si>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</si>
  <si>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</si>
  <si>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</si>
  <si>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</si>
  <si>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</si>
  <si>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</si>
  <si>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</si>
  <si>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</si>
  <si>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</si>
  <si>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</si>
  <si>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</si>
  <si>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</si>
  <si>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</si>
  <si>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</si>
  <si>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</si>
  <si>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</si>
  <si>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</si>
  <si>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</si>
  <si>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</si>
  <si>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</si>
  <si>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</si>
  <si>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</si>
  <si>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</si>
  <si>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</si>
  <si>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</si>
  <si>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</si>
  <si>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</si>
  <si>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</si>
  <si>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</si>
  <si>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</si>
  <si>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</si>
  <si>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</si>
  <si>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</si>
  <si>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</si>
  <si>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</si>
  <si>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</si>
  <si>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</si>
  <si>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</si>
  <si>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</si>
  <si>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</si>
  <si>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</si>
  <si>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</si>
  <si>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</si>
  <si>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</si>
  <si>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</si>
  <si>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</si>
  <si>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</si>
  <si>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</si>
  <si>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</si>
  <si>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</si>
  <si>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</si>
  <si>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</si>
  <si>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</si>
  <si>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</si>
  <si>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</si>
  <si>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</si>
  <si>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</si>
  <si>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</si>
  <si>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</si>
  <si>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</si>
  <si>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</si>
  <si>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</si>
  <si>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</si>
  <si>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</si>
  <si>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</si>
  <si>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</si>
  <si>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</si>
  <si>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</si>
  <si>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</si>
  <si>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</si>
  <si>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</si>
  <si>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</si>
  <si>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</si>
  <si>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</si>
  <si>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</si>
  <si>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</si>
  <si>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</si>
  <si>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</si>
  <si>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</si>
  <si>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</si>
  <si>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</si>
  <si>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</si>
  <si>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</si>
  <si>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</si>
  <si>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</si>
  <si>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</si>
  <si>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</si>
  <si>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</si>
  <si>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</si>
  <si>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</si>
  <si>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</si>
  <si>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</si>
  <si>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</si>
  <si>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</si>
  <si>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</si>
  <si>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</si>
  <si>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</si>
  <si>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</si>
  <si>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</si>
  <si>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</si>
  <si>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</si>
  <si>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</si>
  <si>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</si>
  <si>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</si>
  <si>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</si>
  <si>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</si>
  <si>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</si>
  <si>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</si>
  <si>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</si>
  <si>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</si>
  <si>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</si>
  <si>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</si>
  <si>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</si>
  <si>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</si>
  <si>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</si>
  <si>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</si>
  <si>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</si>
  <si>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</si>
  <si>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</si>
  <si>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</si>
  <si>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</si>
  <si>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</si>
  <si>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</si>
  <si>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</si>
  <si>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</si>
  <si>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</si>
  <si>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</si>
  <si>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</si>
  <si>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</si>
  <si>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</si>
  <si>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</si>
  <si>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</si>
  <si>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</si>
  <si>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</si>
  <si>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</si>
  <si>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</si>
  <si>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</si>
  <si>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</si>
  <si>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</si>
  <si>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</si>
  <si>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</si>
  <si>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</si>
  <si>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</si>
  <si>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</si>
  <si>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</si>
  <si>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</si>
  <si>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</si>
  <si>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</si>
  <si>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</si>
  <si>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</si>
  <si>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</si>
  <si>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</si>
  <si>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</si>
  <si>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</si>
  <si>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</si>
  <si>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</si>
  <si>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</si>
  <si>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</si>
  <si>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</si>
  <si>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</si>
  <si>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</si>
  <si>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</si>
  <si>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</si>
  <si>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</si>
  <si>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</si>
  <si>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</si>
  <si>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</si>
  <si>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</si>
  <si>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</si>
  <si>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</si>
  <si>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</si>
  <si>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</si>
  <si>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</si>
  <si>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</si>
  <si>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</si>
  <si>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</si>
  <si>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</si>
  <si>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</si>
  <si>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</si>
  <si>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</si>
  <si>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</si>
  <si>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</si>
  <si>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</si>
  <si>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</si>
  <si>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</si>
  <si>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</si>
  <si>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</si>
  <si>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</si>
  <si>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</si>
  <si>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</si>
  <si>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</si>
  <si>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</si>
  <si>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</si>
  <si>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</si>
  <si>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</si>
  <si>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</si>
  <si>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</si>
  <si>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</si>
  <si>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</si>
  <si>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</si>
  <si>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</si>
  <si>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</si>
  <si>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</si>
  <si>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</si>
  <si>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</si>
  <si>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</si>
  <si>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</si>
  <si>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</si>
  <si>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</si>
  <si>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</si>
  <si>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</si>
  <si>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</si>
  <si>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</si>
  <si>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</si>
  <si>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</si>
  <si>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</si>
  <si>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</si>
  <si>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</si>
  <si>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</si>
  <si>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</si>
  <si>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</si>
  <si>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</si>
  <si>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</si>
  <si>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</si>
  <si>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</si>
  <si>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</si>
  <si>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</si>
  <si>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</si>
  <si>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</si>
  <si>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</si>
  <si>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</si>
  <si>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</si>
  <si>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</si>
  <si>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</si>
  <si>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</si>
  <si>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</si>
  <si>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</si>
  <si>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</si>
  <si>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</si>
  <si>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</si>
  <si>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</si>
  <si>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</si>
  <si>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</si>
  <si>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</si>
  <si>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</si>
  <si>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</si>
  <si>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</si>
  <si>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</si>
  <si>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</si>
  <si>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</si>
  <si>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</si>
  <si>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</si>
  <si>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</si>
  <si>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</si>
  <si>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</si>
  <si>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</si>
  <si>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</si>
  <si>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</si>
  <si>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</si>
  <si>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</si>
  <si>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</si>
  <si>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</si>
  <si>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</si>
  <si>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</si>
  <si>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</si>
  <si>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</si>
  <si>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</si>
  <si>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</si>
  <si>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</si>
  <si>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</si>
  <si>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</si>
  <si>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</si>
  <si>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</si>
  <si>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</si>
  <si>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</si>
  <si>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</si>
  <si>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</si>
  <si>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</si>
  <si>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</si>
  <si>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</si>
  <si>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</si>
  <si>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</si>
  <si>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</si>
  <si>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</si>
  <si>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</si>
  <si>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</si>
  <si>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</si>
  <si>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</si>
  <si>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</si>
  <si>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</si>
  <si>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</si>
  <si>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</si>
  <si>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</si>
  <si>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</si>
  <si>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</si>
  <si>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</si>
  <si>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</si>
  <si>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</si>
  <si>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</si>
  <si>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</si>
  <si>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</si>
  <si>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</si>
  <si>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</si>
  <si>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</si>
  <si>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</si>
  <si>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</si>
  <si>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</si>
  <si>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</si>
  <si>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</si>
  <si>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</si>
  <si>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</si>
  <si>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</si>
  <si>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</si>
  <si>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</si>
  <si>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</si>
  <si>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</si>
  <si>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</si>
  <si>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</si>
  <si>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</si>
  <si>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</si>
  <si>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</si>
  <si>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</si>
  <si>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</si>
  <si>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</si>
  <si>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</si>
  <si>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</si>
  <si>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</si>
  <si>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</si>
  <si>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</si>
  <si>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</si>
  <si>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</si>
  <si>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</si>
  <si>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</si>
  <si>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</si>
  <si>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</si>
  <si>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</si>
  <si>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</si>
  <si>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</si>
  <si>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</si>
  <si>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</si>
  <si>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</si>
  <si>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</si>
  <si>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</si>
  <si>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</si>
  <si>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</si>
  <si>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</si>
  <si>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</si>
  <si>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</si>
  <si>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</si>
  <si>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</si>
  <si>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</si>
  <si>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</si>
  <si>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</si>
  <si>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</si>
  <si>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</si>
  <si>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</si>
  <si>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</si>
  <si>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</si>
  <si>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</si>
  <si>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</si>
  <si>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</si>
  <si>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</si>
  <si>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</si>
  <si>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</si>
  <si>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</si>
  <si>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</si>
  <si>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</si>
  <si>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</si>
  <si>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</si>
  <si>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</si>
  <si>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</si>
  <si>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</si>
  <si>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</si>
  <si>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</si>
  <si>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</si>
  <si>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</si>
  <si>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</si>
  <si>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</si>
  <si>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</si>
  <si>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</si>
  <si>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</si>
  <si>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</si>
  <si>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</si>
  <si>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</si>
  <si>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</si>
  <si>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</si>
  <si>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</si>
  <si>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</si>
  <si>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</si>
  <si>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</si>
  <si>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</si>
  <si>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</si>
  <si>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</si>
  <si>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</si>
  <si>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</si>
  <si>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</si>
  <si>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</si>
  <si>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</si>
  <si>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</si>
  <si>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</si>
  <si>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</si>
  <si>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</si>
  <si>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</si>
  <si>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</si>
  <si>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</si>
  <si>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</si>
  <si>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</si>
  <si>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</si>
  <si>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</si>
  <si>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</si>
  <si>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</si>
  <si>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</si>
  <si>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</si>
  <si>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</si>
  <si>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</si>
  <si>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</si>
  <si>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</si>
  <si>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</si>
  <si>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</si>
  <si>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</si>
  <si>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</si>
  <si>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</si>
  <si>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</si>
  <si>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</si>
  <si>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</si>
  <si>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</si>
  <si>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</si>
  <si>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</si>
  <si>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</si>
  <si>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</si>
  <si>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</si>
  <si>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</si>
  <si>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</si>
  <si>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</si>
  <si>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</si>
  <si>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</si>
  <si>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</si>
  <si>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</si>
  <si>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</si>
  <si>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</si>
  <si>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</si>
  <si>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</si>
  <si>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</si>
  <si>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</si>
  <si>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</si>
  <si>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</si>
  <si>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</si>
  <si>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</si>
  <si>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</si>
  <si>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</si>
  <si>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</si>
  <si>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</si>
  <si>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</si>
  <si>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</si>
  <si>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</si>
  <si>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</si>
  <si>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</si>
  <si>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</si>
  <si>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</si>
  <si>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</si>
  <si>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</si>
  <si>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</si>
  <si>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</si>
  <si>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</si>
  <si>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</si>
  <si>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</si>
  <si>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</si>
  <si>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</si>
  <si>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</si>
  <si>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</si>
  <si>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</si>
  <si>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</si>
  <si>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</si>
  <si>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</si>
  <si>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</si>
  <si>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</si>
  <si>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</si>
  <si>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</si>
  <si>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</si>
  <si>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</si>
  <si>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</si>
  <si>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</si>
  <si>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</si>
  <si>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</si>
  <si>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</si>
  <si>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</si>
  <si>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</si>
  <si>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</si>
  <si>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</si>
  <si>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</si>
  <si>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</si>
  <si>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</si>
  <si>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</si>
  <si>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</si>
  <si>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</si>
  <si>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</si>
  <si>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</si>
  <si>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</si>
  <si>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</si>
  <si>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</si>
  <si>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</si>
  <si>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</si>
  <si>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</si>
  <si>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</si>
  <si>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</si>
  <si>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</si>
  <si>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</si>
  <si>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</si>
  <si>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</si>
  <si>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</si>
  <si>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</si>
  <si>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</si>
  <si>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</si>
  <si>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</si>
  <si>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</si>
  <si>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</si>
  <si>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</si>
  <si>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</si>
  <si>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</si>
  <si>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</si>
  <si>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</si>
  <si>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</si>
  <si>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</si>
  <si>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</si>
  <si>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</si>
  <si>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</si>
  <si>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</si>
  <si>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</si>
  <si>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</si>
  <si>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</si>
  <si>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</si>
  <si>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</si>
  <si>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</si>
  <si>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</si>
  <si>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</si>
  <si>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</si>
  <si>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</si>
  <si>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</si>
  <si>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</si>
  <si>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</si>
  <si>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</si>
  <si>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</si>
  <si>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</si>
  <si>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</si>
  <si>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</si>
  <si>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</si>
  <si>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</si>
  <si>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</si>
  <si>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</si>
  <si>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</si>
  <si>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</si>
  <si>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</si>
  <si>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</si>
  <si>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</si>
  <si>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</si>
  <si>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</si>
  <si>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</si>
  <si>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</si>
  <si>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</si>
  <si>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</si>
  <si>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</si>
  <si>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</si>
  <si>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</si>
  <si>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</si>
  <si>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</si>
  <si>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</si>
  <si>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</si>
  <si>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</si>
  <si>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</si>
  <si>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</si>
  <si>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</si>
  <si>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</si>
  <si>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</si>
  <si>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</si>
  <si>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</si>
  <si>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</si>
  <si>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</si>
  <si>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</si>
  <si>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</si>
  <si>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</si>
  <si>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</si>
  <si>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</si>
  <si>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</si>
  <si>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</si>
  <si>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</si>
  <si>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</si>
  <si>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</si>
  <si>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</si>
  <si>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</si>
  <si>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</si>
  <si>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</si>
  <si>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</si>
  <si>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</si>
  <si>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</si>
  <si>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</si>
  <si>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</si>
  <si>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</si>
  <si>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</si>
  <si>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</si>
  <si>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</si>
  <si>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</si>
  <si>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</si>
  <si>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</si>
  <si>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</si>
  <si>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</si>
  <si>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</si>
  <si>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</si>
  <si>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</si>
  <si>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</si>
  <si>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</si>
  <si>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</si>
  <si>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</si>
  <si>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</si>
  <si>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</si>
  <si>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</si>
  <si>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</si>
  <si>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</si>
  <si>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</si>
  <si>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</si>
  <si>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</si>
  <si>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</si>
  <si>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</si>
  <si>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</si>
  <si>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</si>
  <si>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</si>
  <si>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</si>
  <si>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</si>
  <si>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</si>
  <si>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</si>
  <si>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</si>
  <si>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</si>
  <si>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</si>
  <si>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</si>
  <si>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</si>
  <si>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</si>
  <si>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</si>
  <si>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</si>
  <si>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</si>
  <si>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</si>
  <si>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</si>
  <si>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</si>
  <si>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</si>
  <si>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</si>
  <si>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</si>
  <si>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</si>
  <si>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</si>
  <si>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</si>
  <si>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</si>
  <si>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</si>
  <si>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</si>
  <si>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</si>
  <si>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</si>
  <si>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</si>
  <si>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</si>
  <si>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</si>
  <si>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</si>
  <si>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</si>
  <si>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</si>
  <si>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</si>
  <si>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</si>
  <si>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</si>
  <si>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</si>
  <si>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</si>
  <si>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</si>
  <si>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</si>
  <si>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</si>
  <si>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</si>
  <si>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</si>
  <si>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</si>
  <si>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</si>
  <si>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</si>
  <si>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</si>
  <si>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</si>
  <si>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</si>
  <si>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</si>
  <si>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</si>
  <si>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</si>
  <si>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</si>
  <si>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</si>
  <si>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</si>
  <si>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</si>
  <si>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</si>
  <si>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</si>
  <si>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</si>
  <si>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</si>
  <si>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</si>
  <si>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</si>
  <si>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</si>
  <si>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</si>
  <si>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</si>
  <si>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</si>
  <si>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</si>
  <si>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</si>
  <si>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</si>
  <si>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</si>
  <si>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</si>
  <si>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</si>
  <si>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</si>
  <si>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</si>
  <si>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</si>
  <si>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</si>
  <si>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</si>
  <si>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</si>
  <si>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</si>
  <si>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</si>
  <si>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</si>
  <si>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</si>
  <si>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</si>
  <si>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</si>
  <si>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</si>
  <si>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</si>
  <si>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</si>
  <si>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</si>
  <si>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</si>
  <si>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</si>
  <si>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</si>
  <si>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</si>
  <si>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</si>
  <si>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</si>
  <si>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</si>
  <si>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</si>
  <si>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</si>
  <si>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</si>
  <si>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</si>
  <si>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</si>
  <si>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</si>
  <si>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</si>
  <si>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</si>
  <si>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</si>
  <si>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</si>
  <si>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</si>
  <si>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</si>
  <si>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</si>
  <si>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</si>
  <si>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</si>
  <si>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</si>
  <si>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</si>
  <si>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</si>
  <si>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</si>
  <si>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</si>
  <si>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</si>
  <si>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</si>
  <si>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</si>
  <si>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</si>
  <si>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</si>
  <si>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</si>
  <si>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</si>
  <si>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</si>
  <si>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</si>
  <si>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</si>
  <si>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</si>
  <si>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</si>
  <si>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</si>
  <si>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</si>
  <si>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</si>
  <si>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</si>
  <si>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</si>
  <si>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</si>
  <si>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</si>
  <si>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</si>
  <si>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</si>
  <si>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</si>
  <si>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</si>
  <si>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</si>
  <si>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</si>
  <si>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</si>
  <si>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</si>
  <si>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</si>
  <si>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</si>
  <si>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</si>
  <si>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</si>
  <si>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</si>
  <si>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</si>
  <si>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</si>
  <si>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</si>
  <si>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</si>
  <si>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</si>
  <si>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</si>
  <si>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</si>
  <si>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</si>
  <si>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</si>
  <si>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</si>
  <si>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</si>
  <si>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</si>
  <si>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</si>
  <si>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</si>
  <si>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</si>
  <si>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</si>
  <si>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</si>
  <si>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</si>
  <si>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</si>
  <si>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</si>
  <si>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</si>
  <si>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</si>
  <si>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</si>
  <si>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</si>
  <si>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</si>
  <si>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</si>
  <si>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</si>
  <si>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</si>
  <si>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</si>
  <si>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</si>
  <si>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</si>
  <si>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</si>
  <si>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</si>
  <si>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</si>
  <si>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</si>
  <si>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</si>
  <si>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</si>
  <si>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</si>
  <si>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</si>
  <si>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</si>
  <si>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</si>
  <si>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</si>
  <si>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</si>
  <si>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</si>
  <si>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</si>
  <si>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</si>
  <si>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</si>
  <si>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</si>
  <si>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</si>
  <si>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</si>
  <si>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</si>
  <si>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</si>
  <si>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</si>
  <si>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</si>
  <si>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</si>
  <si>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</si>
  <si>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</si>
  <si>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</si>
  <si>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</si>
  <si>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</si>
  <si>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</si>
  <si>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</si>
  <si>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</si>
  <si>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</si>
  <si>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</si>
  <si>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</si>
  <si>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</si>
  <si>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</si>
  <si>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</si>
  <si>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</si>
  <si>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</si>
  <si>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</si>
  <si>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</si>
  <si>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</si>
  <si>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</si>
  <si>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</si>
  <si>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</si>
  <si>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</si>
  <si>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</si>
  <si>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</si>
  <si>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</si>
  <si>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</si>
  <si>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</si>
  <si>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</si>
  <si>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</si>
  <si>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</si>
  <si>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</si>
  <si>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</si>
  <si>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</si>
  <si>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</si>
  <si>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</si>
  <si>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</si>
  <si>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</si>
  <si>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</si>
  <si>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</si>
  <si>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</si>
  <si>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</si>
  <si>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</si>
  <si>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</si>
  <si>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</si>
  <si>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</si>
  <si>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</si>
  <si>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</si>
  <si>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</si>
  <si>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</si>
  <si>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</si>
  <si>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</si>
  <si>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</si>
  <si>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</si>
  <si>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</si>
  <si>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</si>
  <si>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</si>
  <si>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</si>
  <si>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</si>
  <si>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</si>
  <si>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</si>
  <si>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</si>
  <si>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</si>
  <si>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</si>
  <si>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</si>
  <si>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</si>
  <si>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</si>
  <si>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</si>
  <si>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</si>
  <si>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</si>
  <si>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</si>
  <si>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</si>
  <si>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</si>
  <si>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</si>
  <si>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</si>
  <si>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</si>
  <si>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</si>
  <si>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</si>
  <si>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</si>
  <si>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</si>
  <si>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</si>
  <si>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</si>
  <si>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</si>
  <si>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</si>
  <si>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</si>
  <si>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</si>
  <si>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</si>
  <si>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</si>
  <si>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</si>
  <si>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</si>
  <si>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</si>
  <si>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</si>
  <si>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</si>
  <si>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</si>
  <si>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</si>
  <si>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</si>
  <si>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</si>
  <si>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</si>
  <si>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</si>
  <si>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</si>
  <si>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</si>
  <si>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</si>
  <si>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</si>
  <si>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</si>
  <si>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</si>
  <si>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</si>
  <si>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</si>
  <si>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</si>
  <si>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</si>
  <si>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</si>
  <si>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</si>
  <si>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</si>
  <si>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</si>
  <si>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</si>
  <si>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</si>
  <si>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</si>
  <si>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</si>
  <si>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</si>
  <si>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</si>
  <si>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</si>
  <si>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</si>
  <si>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</si>
  <si>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</si>
  <si>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</si>
  <si>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</si>
  <si>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</si>
  <si>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</si>
  <si>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</si>
  <si>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</si>
  <si>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</si>
  <si>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</si>
  <si>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</si>
  <si>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</si>
  <si>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</si>
  <si>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</si>
  <si>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</si>
  <si>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</si>
  <si>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</si>
  <si>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</si>
  <si>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</si>
  <si>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</si>
  <si>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</si>
  <si>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</si>
  <si>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</si>
  <si>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</si>
  <si>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</si>
  <si>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</si>
  <si>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</si>
  <si>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</si>
  <si>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</si>
  <si>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</si>
  <si>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</si>
  <si>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</si>
  <si>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</si>
  <si>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</si>
  <si>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</si>
  <si>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</si>
  <si>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</si>
  <si>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</si>
  <si>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</si>
  <si>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</si>
  <si>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</si>
  <si>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</si>
  <si>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</si>
  <si>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</si>
  <si>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</si>
  <si>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</si>
  <si>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</si>
  <si>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</si>
  <si>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</si>
  <si>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</si>
  <si>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</si>
  <si>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</si>
  <si>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</si>
  <si>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</si>
  <si>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</si>
  <si>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</si>
  <si>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</si>
  <si>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</si>
  <si>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</si>
  <si>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</si>
  <si>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</si>
  <si>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</si>
  <si>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</si>
  <si>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</si>
  <si>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</si>
  <si>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</si>
  <si>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</si>
  <si>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</si>
  <si>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</si>
  <si>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</si>
  <si>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</si>
  <si>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</si>
  <si>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</si>
  <si>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</si>
  <si>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</si>
  <si>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</si>
  <si>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</si>
  <si>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</si>
  <si>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</si>
  <si>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</si>
  <si>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</si>
  <si>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</si>
  <si>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</si>
  <si>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</si>
  <si>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</si>
  <si>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</si>
  <si>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</si>
  <si>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</si>
  <si>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</si>
  <si>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</si>
  <si>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</si>
  <si>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</si>
  <si>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</si>
  <si>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</si>
  <si>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</si>
  <si>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</si>
  <si>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</si>
  <si>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</si>
  <si>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</si>
  <si>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</si>
  <si>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</si>
  <si>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</si>
  <si>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</si>
  <si>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</si>
  <si>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</si>
  <si>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</si>
  <si>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</si>
  <si>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</si>
  <si>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</si>
  <si>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</si>
  <si>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</si>
  <si>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</si>
  <si>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</si>
  <si>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</si>
  <si>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</si>
  <si>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</si>
  <si>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</si>
  <si>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</si>
  <si>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</si>
  <si>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</si>
  <si>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</si>
  <si>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</si>
  <si>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</si>
  <si>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</si>
  <si>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</si>
  <si>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</si>
  <si>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</si>
  <si>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</si>
  <si>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</si>
  <si>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</si>
  <si>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</si>
  <si>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</si>
  <si>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</si>
  <si>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</si>
  <si>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</si>
  <si>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</si>
  <si>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</si>
  <si>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</si>
  <si>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</si>
  <si>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</si>
  <si>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</si>
  <si>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</si>
  <si>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</si>
  <si>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</si>
  <si>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</si>
  <si>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</si>
  <si>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</si>
  <si>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</si>
  <si>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</si>
  <si>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</si>
  <si>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</si>
  <si>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</si>
  <si>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</si>
  <si>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</si>
  <si>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</si>
  <si>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</si>
  <si>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</si>
  <si>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</si>
  <si>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</si>
  <si>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</si>
  <si>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</si>
  <si>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</si>
  <si>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</si>
  <si>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</si>
  <si>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</si>
  <si>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</si>
  <si>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</si>
  <si>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</si>
  <si>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</si>
  <si>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</si>
  <si>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</si>
  <si>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</si>
  <si>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</si>
  <si>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</si>
  <si>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</si>
  <si>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</si>
  <si>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</si>
  <si>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</si>
  <si>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</si>
  <si>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</si>
  <si>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</si>
  <si>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</si>
  <si>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</si>
  <si>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</si>
  <si>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</si>
  <si>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</si>
  <si>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</si>
  <si>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</si>
  <si>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</si>
  <si>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</si>
  <si>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</si>
  <si>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</si>
  <si>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</si>
  <si>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</si>
  <si>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</si>
  <si>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</si>
  <si>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</si>
  <si>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</si>
  <si>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</si>
  <si>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</si>
  <si>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</si>
  <si>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</si>
  <si>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</si>
  <si>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</si>
  <si>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</si>
  <si>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</si>
  <si>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</si>
  <si>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</si>
  <si>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</si>
  <si>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</si>
  <si>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</si>
  <si>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</si>
  <si>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</si>
  <si>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</si>
  <si>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</si>
  <si>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</si>
  <si>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</si>
  <si>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</si>
  <si>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</si>
  <si>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</si>
  <si>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</si>
  <si>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</si>
  <si>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</si>
  <si>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</si>
  <si>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</si>
  <si>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</si>
  <si>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</si>
  <si>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</si>
  <si>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</si>
  <si>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</si>
  <si>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</si>
  <si>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</si>
  <si>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</si>
  <si>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</si>
  <si>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</si>
  <si>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</si>
  <si>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</si>
  <si>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</si>
  <si>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</si>
  <si>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</si>
  <si>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</si>
  <si>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</si>
  <si>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</si>
  <si>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</si>
  <si>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</si>
  <si>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</si>
  <si>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</si>
  <si>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</si>
  <si>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</si>
  <si>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</si>
  <si>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</si>
  <si>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</si>
  <si>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</si>
  <si>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</si>
  <si>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</si>
  <si>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</si>
  <si>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</si>
  <si>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</si>
  <si>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</si>
  <si>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</si>
  <si>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</si>
  <si>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</si>
  <si>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</si>
  <si>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</si>
  <si>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</si>
  <si>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</si>
  <si>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</si>
  <si>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</si>
  <si>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</si>
  <si>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</si>
  <si>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</si>
  <si>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</si>
  <si>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</si>
  <si>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</si>
  <si>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</si>
  <si>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</si>
  <si>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</si>
  <si>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</si>
  <si>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</si>
  <si>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</si>
  <si>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</si>
  <si>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</si>
  <si>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</si>
  <si>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</si>
  <si>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</si>
  <si>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</si>
  <si>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</si>
  <si>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</si>
  <si>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</si>
  <si>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</si>
  <si>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</si>
  <si>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</si>
  <si>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</si>
  <si>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</si>
  <si>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</si>
  <si>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</si>
  <si>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</si>
  <si>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</si>
  <si>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</si>
  <si>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</si>
  <si>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</si>
  <si>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</si>
  <si>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</si>
  <si>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</si>
  <si>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</si>
  <si>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</si>
  <si>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</si>
  <si>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</si>
  <si>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</si>
  <si>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</si>
  <si>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</si>
  <si>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</si>
  <si>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</si>
  <si>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</si>
  <si>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</si>
  <si>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</si>
  <si>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</si>
  <si>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</si>
  <si>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</si>
  <si>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</si>
  <si>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</si>
  <si>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</si>
  <si>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</si>
  <si>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</si>
  <si>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</si>
  <si>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</si>
  <si>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</si>
  <si>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</si>
  <si>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</si>
  <si>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</si>
  <si>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</si>
  <si>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</si>
  <si>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</si>
  <si>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</si>
  <si>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</si>
  <si>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</si>
  <si>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</si>
  <si>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</si>
  <si>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</si>
  <si>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</si>
  <si>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</si>
  <si>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</si>
  <si>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</si>
  <si>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</si>
  <si>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</si>
  <si>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</si>
  <si>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</si>
  <si>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</si>
  <si>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</si>
  <si>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</si>
  <si>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</si>
  <si>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</si>
  <si>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</si>
  <si>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</si>
  <si>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</si>
  <si>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</si>
  <si>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</si>
  <si>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</si>
  <si>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</si>
  <si>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</si>
  <si>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</si>
  <si>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</si>
  <si>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</si>
  <si>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</si>
  <si>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</si>
  <si>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</si>
  <si>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</si>
  <si>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</si>
  <si>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</si>
  <si>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</si>
  <si>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</si>
  <si>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</si>
  <si>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</si>
  <si>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</si>
  <si>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</si>
  <si>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</si>
  <si>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</si>
  <si>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</si>
  <si>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</si>
  <si>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</si>
  <si>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</si>
  <si>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</si>
  <si>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</si>
  <si>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</si>
  <si>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</si>
  <si>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</si>
  <si>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</si>
  <si>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</si>
  <si>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</si>
  <si>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</si>
  <si>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</si>
  <si>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</si>
  <si>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</si>
  <si>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</si>
  <si>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</si>
  <si>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</si>
  <si>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</si>
  <si>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</si>
  <si>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</si>
  <si>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</si>
  <si>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</si>
  <si>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</si>
  <si>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</si>
  <si>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</si>
  <si>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</si>
  <si>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</si>
  <si>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</si>
  <si>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</si>
  <si>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</si>
  <si>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</si>
  <si>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</si>
  <si>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</si>
  <si>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</si>
  <si>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</si>
  <si>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</si>
  <si>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</si>
  <si>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</si>
  <si>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</si>
  <si>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</si>
  <si>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</si>
  <si>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</si>
  <si>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</si>
  <si>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</si>
  <si>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</si>
  <si>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</si>
  <si>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</si>
  <si>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</si>
  <si>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</si>
  <si>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</si>
  <si>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</si>
  <si>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</si>
  <si>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</si>
  <si>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</si>
  <si>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</si>
  <si>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</si>
  <si>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</si>
  <si>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</si>
  <si>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</si>
  <si>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</si>
  <si>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</si>
  <si>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</si>
  <si>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</si>
  <si>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</si>
  <si>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</si>
  <si>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</si>
  <si>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</si>
  <si>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</si>
  <si>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</si>
  <si>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</si>
  <si>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</si>
  <si>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</si>
  <si>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</si>
  <si>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</si>
  <si>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</si>
  <si>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</si>
  <si>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</si>
  <si>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</si>
  <si>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</si>
  <si>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</si>
  <si>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</si>
  <si>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</si>
  <si>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</si>
  <si>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</si>
  <si>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</si>
  <si>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</si>
  <si>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</si>
  <si>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</si>
  <si>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</si>
  <si>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</si>
  <si>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</si>
  <si>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</si>
  <si>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</si>
  <si>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</si>
  <si>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</si>
  <si>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</si>
  <si>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</si>
  <si>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</si>
  <si>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</si>
  <si>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</si>
  <si>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</si>
  <si>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</si>
  <si>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</si>
  <si>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</si>
  <si>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</si>
  <si>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</si>
  <si>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</si>
  <si>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</si>
  <si>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</si>
  <si>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</si>
  <si>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</si>
  <si>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</si>
  <si>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</si>
  <si>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</si>
  <si>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</si>
  <si>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</si>
  <si>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</si>
  <si>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</si>
  <si>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</si>
  <si>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</si>
  <si>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</si>
  <si>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</si>
  <si>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</si>
  <si>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</si>
  <si>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</si>
  <si>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</si>
  <si>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</si>
  <si>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</si>
  <si>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</si>
  <si>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</si>
  <si>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</si>
  <si>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</si>
  <si>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</si>
  <si>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</si>
  <si>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</si>
  <si>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</si>
  <si>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</si>
  <si>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</si>
  <si>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</si>
  <si>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</si>
  <si>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</si>
  <si>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</si>
  <si>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</si>
  <si>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</si>
  <si>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</si>
  <si>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</si>
  <si>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</si>
  <si>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</si>
  <si>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</si>
  <si>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</si>
  <si>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</si>
  <si>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</si>
  <si>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</si>
  <si>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</si>
  <si>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</si>
  <si>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</si>
  <si>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</si>
  <si>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</si>
  <si>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</si>
  <si>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</si>
  <si>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</si>
  <si>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</si>
  <si>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</si>
  <si>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</si>
  <si>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</si>
  <si>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</si>
  <si>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</si>
  <si>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</si>
  <si>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</si>
  <si>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</si>
  <si>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</si>
  <si>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</si>
  <si>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</si>
  <si>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</si>
  <si>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</si>
  <si>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</si>
  <si>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</si>
  <si>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</si>
  <si>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</si>
  <si>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</si>
  <si>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</si>
  <si>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</si>
  <si>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</si>
  <si>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</si>
  <si>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</si>
  <si>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</si>
  <si>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</si>
  <si>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</si>
  <si>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</si>
  <si>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</si>
  <si>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</si>
  <si>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</si>
  <si>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</si>
  <si>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</si>
  <si>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</si>
  <si>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</si>
  <si>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</si>
  <si>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</si>
  <si>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</si>
  <si>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</si>
  <si>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</si>
  <si>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</si>
  <si>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</si>
  <si>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</si>
  <si>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</si>
  <si>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</si>
  <si>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</si>
  <si>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</si>
  <si>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</si>
  <si>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</si>
  <si>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</si>
  <si>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</si>
  <si>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</si>
  <si>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</si>
  <si>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</si>
  <si>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</si>
  <si>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</si>
  <si>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</si>
  <si>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</si>
  <si>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</si>
  <si>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</si>
  <si>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</si>
  <si>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</si>
  <si>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</si>
  <si>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</si>
  <si>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</si>
  <si>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</si>
  <si>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</si>
  <si>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</si>
  <si>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</si>
  <si>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</si>
  <si>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</si>
  <si>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</si>
  <si>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</si>
  <si>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</si>
  <si>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</si>
  <si>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</si>
  <si>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</si>
  <si>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</si>
  <si>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</si>
  <si>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</si>
  <si>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</si>
  <si>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</si>
  <si>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</si>
  <si>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</si>
  <si>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</si>
  <si>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</si>
  <si>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</si>
  <si>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</si>
  <si>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</si>
  <si>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</si>
  <si>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</si>
  <si>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</si>
  <si>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</si>
  <si>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</si>
  <si>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</si>
  <si>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</si>
  <si>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</si>
  <si>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</si>
  <si>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</si>
  <si>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</si>
  <si>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</si>
  <si>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</si>
  <si>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</si>
  <si>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</si>
  <si>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</si>
  <si>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</si>
  <si>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</si>
  <si>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</si>
  <si>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</si>
  <si>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</si>
  <si>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</si>
  <si>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</si>
  <si>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</si>
  <si>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</si>
  <si>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</si>
  <si>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</si>
  <si>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</si>
  <si>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</si>
  <si>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</si>
  <si>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</si>
  <si>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</si>
  <si>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</si>
  <si>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</si>
  <si>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</si>
  <si>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</si>
  <si>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</si>
  <si>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</si>
  <si>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</si>
  <si>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</si>
  <si>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</si>
  <si>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</si>
  <si>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</si>
  <si>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</si>
  <si>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</si>
  <si>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</si>
  <si>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</si>
  <si>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</si>
  <si>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</si>
  <si>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</si>
  <si>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</si>
  <si>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</si>
  <si>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</si>
  <si>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</si>
  <si>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</si>
  <si>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</si>
  <si>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</si>
  <si>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</si>
  <si>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</si>
  <si>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</si>
  <si>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</si>
  <si>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</si>
  <si>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</si>
  <si>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</si>
  <si>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</si>
  <si>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</si>
  <si>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</si>
  <si>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</si>
  <si>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</si>
  <si>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</si>
  <si>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</si>
  <si>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</si>
  <si>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</si>
  <si>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</si>
  <si>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</si>
  <si>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</si>
  <si>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</si>
  <si>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</si>
  <si>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</si>
  <si>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</si>
  <si>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</si>
  <si>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</si>
  <si>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</si>
  <si>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</si>
  <si>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</si>
  <si>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</si>
  <si>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</si>
  <si>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</si>
  <si>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</si>
  <si>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</si>
  <si>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</si>
  <si>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</si>
  <si>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</si>
  <si>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</si>
  <si>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</si>
  <si>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</si>
  <si>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</si>
  <si>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</si>
  <si>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</si>
  <si>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</si>
  <si>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</si>
  <si>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</si>
  <si>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</si>
  <si>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</si>
  <si>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</si>
  <si>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</si>
  <si>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</si>
  <si>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</si>
  <si>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</si>
  <si>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</si>
  <si>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</si>
  <si>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</si>
  <si>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</si>
  <si>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</si>
  <si>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</si>
  <si>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</si>
  <si>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</si>
  <si>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</si>
  <si>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</si>
  <si>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</si>
  <si>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</si>
  <si>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</si>
  <si>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</si>
  <si>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</si>
  <si>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</si>
  <si>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</si>
  <si>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</si>
  <si>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</si>
  <si>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</si>
  <si>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</si>
  <si>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</si>
  <si>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</si>
  <si>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</si>
  <si>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</si>
  <si>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</si>
  <si>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</si>
  <si>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</si>
  <si>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</si>
  <si>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</si>
  <si>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</si>
  <si>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</si>
  <si>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</si>
  <si>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</si>
  <si>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</si>
  <si>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</si>
  <si>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</si>
  <si>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</si>
  <si>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</si>
  <si>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</si>
  <si>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</si>
  <si>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</si>
  <si>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</si>
  <si>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</si>
  <si>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</si>
  <si>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</si>
  <si>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</si>
  <si>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</si>
  <si>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</si>
  <si>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</si>
  <si>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</si>
  <si>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</si>
  <si>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</si>
  <si>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</si>
  <si>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</si>
  <si>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</si>
  <si>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</si>
  <si>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</si>
  <si>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</si>
  <si>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</si>
  <si>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</si>
  <si>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</si>
  <si>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</si>
  <si>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</si>
  <si>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</si>
  <si>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</si>
  <si>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</si>
  <si>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</si>
  <si>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</si>
  <si>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</si>
  <si>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</si>
  <si>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</si>
  <si>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</si>
  <si>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</si>
  <si>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</si>
  <si>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</si>
  <si>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</si>
  <si>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</si>
  <si>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</si>
  <si>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</si>
  <si>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</si>
  <si>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</si>
  <si>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</si>
  <si>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</si>
  <si>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</si>
  <si>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</si>
  <si>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</si>
  <si>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</si>
  <si>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</si>
  <si>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</si>
  <si>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</si>
  <si>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</si>
  <si>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</si>
  <si>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</si>
  <si>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</si>
  <si>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</si>
  <si>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</si>
  <si>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</si>
  <si>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</si>
  <si>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</si>
  <si>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</si>
  <si>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</si>
  <si>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</si>
  <si>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</si>
  <si>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</si>
  <si>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</si>
  <si>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</si>
  <si>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</si>
  <si>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</si>
  <si>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</si>
  <si>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</si>
  <si>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</si>
  <si>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</si>
  <si>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</si>
  <si>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</si>
  <si>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</si>
  <si>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</si>
  <si>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</si>
  <si>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</si>
  <si>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</si>
  <si>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</si>
  <si>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</si>
  <si>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</si>
  <si>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</si>
  <si>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</si>
  <si>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</si>
  <si>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</si>
  <si>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</si>
  <si>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</si>
  <si>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</si>
  <si>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</si>
  <si>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</si>
  <si>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</si>
  <si>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</si>
  <si>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</si>
  <si>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</si>
  <si>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</si>
  <si>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</si>
  <si>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</si>
  <si>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</si>
  <si>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</si>
  <si>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</si>
  <si>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</si>
  <si>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</si>
  <si>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</si>
  <si>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</si>
  <si>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</si>
  <si>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</si>
  <si>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</si>
  <si>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</si>
  <si>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</si>
  <si>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</si>
  <si>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</si>
  <si>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</si>
  <si>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</si>
  <si>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</si>
  <si>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</si>
  <si>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</si>
  <si>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</si>
  <si>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</si>
  <si>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</si>
  <si>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</si>
  <si>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</si>
  <si>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</si>
  <si>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</si>
  <si>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</si>
  <si>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</si>
  <si>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</si>
  <si>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</si>
  <si>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</si>
  <si>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</si>
  <si>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</si>
  <si>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</si>
  <si>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</si>
  <si>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</si>
  <si>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</si>
  <si>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</si>
  <si>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</si>
  <si>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</si>
  <si>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</si>
  <si>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</si>
  <si>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</si>
  <si>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</si>
  <si>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</si>
  <si>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</si>
  <si>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</si>
  <si>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</si>
  <si>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</si>
  <si>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</si>
  <si>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</si>
  <si>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</si>
  <si>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</si>
  <si>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</si>
  <si>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</si>
  <si>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</si>
  <si>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</si>
  <si>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</si>
  <si>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</si>
  <si>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</si>
  <si>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</si>
  <si>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</si>
  <si>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</si>
  <si>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</si>
  <si>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</si>
  <si>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</si>
  <si>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</si>
  <si>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</si>
  <si>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</si>
  <si>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</si>
  <si>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</si>
  <si>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</si>
  <si>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</si>
  <si>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</si>
  <si>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</si>
  <si>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</si>
  <si>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</si>
  <si>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</si>
  <si>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</si>
  <si>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</si>
  <si>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</si>
  <si>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</si>
  <si>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</si>
  <si>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</si>
  <si>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</si>
  <si>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</si>
  <si>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</si>
  <si>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</si>
  <si>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</si>
  <si>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</si>
  <si>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</si>
  <si>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</si>
  <si>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</si>
  <si>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</si>
  <si>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</si>
  <si>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</si>
  <si>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</si>
  <si>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</si>
  <si>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</si>
  <si>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</si>
  <si>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</si>
  <si>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</si>
  <si>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</si>
  <si>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</si>
  <si>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</si>
  <si>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</si>
  <si>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</si>
  <si>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</si>
  <si>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</si>
  <si>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</si>
  <si>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</si>
  <si>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</si>
  <si>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</si>
  <si>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</si>
  <si>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</si>
  <si>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</si>
  <si>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</si>
  <si>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</si>
  <si>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</si>
  <si>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</si>
  <si>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</si>
  <si>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</si>
  <si>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</si>
  <si>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</si>
  <si>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</si>
  <si>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</si>
  <si>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</si>
  <si>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</si>
  <si>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</si>
  <si>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</si>
  <si>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</si>
  <si>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</si>
  <si>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</si>
  <si>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</si>
  <si>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</si>
  <si>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</si>
  <si>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</si>
  <si>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</si>
  <si>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</si>
  <si>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</si>
  <si>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</si>
  <si>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</si>
  <si>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</si>
  <si>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</si>
  <si>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</si>
  <si>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</si>
  <si>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</si>
  <si>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</si>
  <si>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</si>
  <si>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</si>
  <si>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</si>
  <si>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</si>
  <si>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</si>
  <si>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</si>
  <si>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</si>
  <si>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</si>
  <si>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</si>
  <si>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</si>
  <si>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</si>
  <si>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</si>
  <si>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</si>
  <si>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</si>
  <si>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</si>
  <si>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</si>
  <si>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</si>
  <si>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</si>
  <si>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</si>
  <si>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</si>
  <si>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</si>
  <si>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</si>
  <si>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</si>
  <si>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</si>
  <si>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</si>
  <si>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</si>
  <si>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</si>
  <si>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</si>
  <si>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</si>
  <si>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</si>
  <si>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</si>
  <si>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</si>
  <si>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</si>
  <si>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</si>
  <si>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</si>
  <si>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</si>
  <si>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</si>
  <si>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</si>
  <si>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</si>
  <si>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</si>
  <si>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</si>
  <si>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</si>
  <si>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</si>
  <si>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</si>
  <si>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</si>
  <si>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</si>
  <si>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</si>
  <si>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</si>
  <si>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</si>
  <si>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</si>
  <si>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</si>
  <si>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</si>
  <si>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</si>
  <si>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</si>
  <si>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</si>
  <si>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</si>
  <si>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</si>
  <si>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</si>
  <si>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</si>
  <si>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</si>
  <si>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</si>
  <si>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</si>
  <si>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</si>
  <si>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</si>
  <si>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</si>
  <si>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</si>
  <si>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</si>
  <si>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</si>
  <si>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</si>
  <si>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</si>
  <si>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</si>
  <si>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</si>
  <si>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</si>
  <si>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</si>
  <si>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</si>
  <si>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</si>
  <si>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</si>
  <si>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</si>
  <si>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</si>
  <si>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</si>
  <si>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</si>
  <si>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</si>
  <si>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</si>
  <si>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</si>
  <si>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</si>
  <si>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</si>
  <si>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</si>
  <si>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</si>
  <si>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</si>
  <si>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</si>
  <si>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</si>
  <si>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</si>
  <si>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</si>
  <si>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</si>
  <si>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</si>
  <si>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</si>
  <si>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</si>
  <si>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</si>
  <si>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</si>
  <si>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</si>
  <si>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</si>
  <si>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</si>
  <si>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</si>
  <si>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</si>
  <si>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</si>
  <si>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</si>
  <si>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</si>
  <si>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</si>
  <si>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</si>
  <si>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</si>
  <si>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</si>
  <si>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</si>
  <si>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</si>
  <si>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</si>
  <si>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</si>
  <si>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</si>
  <si>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</si>
  <si>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</si>
  <si>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</si>
  <si>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</si>
  <si>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</si>
  <si>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</si>
  <si>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</si>
  <si>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</si>
  <si>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</si>
  <si>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</si>
  <si>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</si>
  <si>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</si>
  <si>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</si>
  <si>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</si>
  <si>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</si>
  <si>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</si>
  <si>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</si>
  <si>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</si>
  <si>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</si>
  <si>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</si>
  <si>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</si>
  <si>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</si>
  <si>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</si>
  <si>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</si>
  <si>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</si>
  <si>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</si>
  <si>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</si>
  <si>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</si>
  <si>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</si>
  <si>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</si>
  <si>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</si>
  <si>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</si>
  <si>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</si>
  <si>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</si>
  <si>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</si>
  <si>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</si>
  <si>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</si>
  <si>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</si>
  <si>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</si>
  <si>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</si>
  <si>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</si>
  <si>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</si>
  <si>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</si>
  <si>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</si>
  <si>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</si>
  <si>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</si>
  <si>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</si>
  <si>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</si>
  <si>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</si>
  <si>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</si>
  <si>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</si>
  <si>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</si>
  <si>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</si>
  <si>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</si>
  <si>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</si>
  <si>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</si>
  <si>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</si>
  <si>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</si>
  <si>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</si>
  <si>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</si>
  <si>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</si>
  <si>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</si>
  <si>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</si>
  <si>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</si>
  <si>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</si>
  <si>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</si>
  <si>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</si>
  <si>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</si>
  <si>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</si>
  <si>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</si>
  <si>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</si>
  <si>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</si>
  <si>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</si>
  <si>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</si>
  <si>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</si>
  <si>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</si>
  <si>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</si>
  <si>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</si>
  <si>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</si>
  <si>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</si>
  <si>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</si>
  <si>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</si>
  <si>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</si>
  <si>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</si>
  <si>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</si>
  <si>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</si>
  <si>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</si>
  <si>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</si>
  <si>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</si>
  <si>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</si>
  <si>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</si>
  <si>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</si>
  <si>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</si>
  <si>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</si>
  <si>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</si>
  <si>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</si>
  <si>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</si>
  <si>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</si>
  <si>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</si>
  <si>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</si>
  <si>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</si>
  <si>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</si>
  <si>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</si>
  <si>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</si>
  <si>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</si>
  <si>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</si>
  <si>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</si>
  <si>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</si>
  <si>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</si>
  <si>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</si>
  <si>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</si>
  <si>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</si>
  <si>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</si>
  <si>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</si>
  <si>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</si>
  <si>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</si>
  <si>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</si>
  <si>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</si>
  <si>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</si>
  <si>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</si>
  <si>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</si>
  <si>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</si>
  <si>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</si>
  <si>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</si>
  <si>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</si>
  <si>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</si>
  <si>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</si>
  <si>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</si>
  <si>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</si>
  <si>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</si>
  <si>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</si>
  <si>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</si>
  <si>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</si>
  <si>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</si>
  <si>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</si>
  <si>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</si>
  <si>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</si>
  <si>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</si>
  <si>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</si>
  <si>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</si>
  <si>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</si>
  <si>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</si>
  <si>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</si>
  <si>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</si>
  <si>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</si>
  <si>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</si>
  <si>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</si>
  <si>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</si>
  <si>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</si>
  <si>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</si>
  <si>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</si>
  <si>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</si>
  <si>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</si>
  <si>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</si>
  <si>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</si>
  <si>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</si>
  <si>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</si>
  <si>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</si>
  <si>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</si>
  <si>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</si>
  <si>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</si>
  <si>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</si>
  <si>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</si>
  <si>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</si>
  <si>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</si>
  <si>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</si>
  <si>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</si>
  <si>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</si>
  <si>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</si>
  <si>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</si>
  <si>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</si>
  <si>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</si>
  <si>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</si>
  <si>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</si>
  <si>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</si>
  <si>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</si>
  <si>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</si>
  <si>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</si>
  <si>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</si>
  <si>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</si>
  <si>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</si>
  <si>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</si>
  <si>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</si>
  <si>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</si>
  <si>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</si>
  <si>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</si>
  <si>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</si>
  <si>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</si>
  <si>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</si>
  <si>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</si>
  <si>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</si>
  <si>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</si>
  <si>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</si>
  <si>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</si>
  <si>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</si>
  <si>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</si>
  <si>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</si>
  <si>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</si>
  <si>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</si>
  <si>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</si>
  <si>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</si>
  <si>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</si>
  <si>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</si>
  <si>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</si>
  <si>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</si>
  <si>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</si>
  <si>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</si>
  <si>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</si>
  <si>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</si>
  <si>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</si>
  <si>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</si>
  <si>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</si>
  <si>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</si>
  <si>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</si>
  <si>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</si>
  <si>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</si>
  <si>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</si>
  <si>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</si>
  <si>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</si>
  <si>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</si>
  <si>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</si>
  <si>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</si>
  <si>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</si>
  <si>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</si>
  <si>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</si>
  <si>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</si>
  <si>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</si>
  <si>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</si>
  <si>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</si>
  <si>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</si>
  <si>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</si>
  <si>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</si>
  <si>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</si>
  <si>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</si>
  <si>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</si>
  <si>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</si>
  <si>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</si>
  <si>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</si>
  <si>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</si>
  <si>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</si>
  <si>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</si>
  <si>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</si>
  <si>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</si>
  <si>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</si>
  <si>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</si>
  <si>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</si>
  <si>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</si>
  <si>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</si>
  <si>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</si>
  <si>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</si>
  <si>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</si>
  <si>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</si>
  <si>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</si>
  <si>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</si>
  <si>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</si>
  <si>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</si>
  <si>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</si>
  <si>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</si>
  <si>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</si>
  <si>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</si>
  <si>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</si>
  <si>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</si>
  <si>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</si>
  <si>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</si>
  <si>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</si>
  <si>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</si>
  <si>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</si>
  <si>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</si>
  <si>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</si>
  <si>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</si>
  <si>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</si>
  <si>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</si>
  <si>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</si>
  <si>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</si>
  <si>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</si>
  <si>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</si>
  <si>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</si>
  <si>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</si>
  <si>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</si>
  <si>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</si>
  <si>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</si>
  <si>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</si>
  <si>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</si>
  <si>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</si>
  <si>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</si>
  <si>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</si>
  <si>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</si>
  <si>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</si>
  <si>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</si>
  <si>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</si>
  <si>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</si>
  <si>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</si>
  <si>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</si>
  <si>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</si>
  <si>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</si>
  <si>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</si>
  <si>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</si>
  <si>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</si>
  <si>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</si>
  <si>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</si>
  <si>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</si>
  <si>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</si>
  <si>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</si>
  <si>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</si>
  <si>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</si>
  <si>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</si>
  <si>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</si>
  <si>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</si>
  <si>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</si>
  <si>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</si>
  <si>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</si>
  <si>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</si>
  <si>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</si>
  <si>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</si>
  <si>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</si>
  <si>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</si>
  <si>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</si>
  <si>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</si>
  <si>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</si>
  <si>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</si>
  <si>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</si>
  <si>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</si>
  <si>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</si>
  <si>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</si>
  <si>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</si>
  <si>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</si>
  <si>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</si>
  <si>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</si>
  <si>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</si>
  <si>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</si>
  <si>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</si>
  <si>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</si>
  <si>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</si>
  <si>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</si>
  <si>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</si>
  <si>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</si>
  <si>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</si>
  <si>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</si>
  <si>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</si>
  <si>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</si>
  <si>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</si>
  <si>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</si>
  <si>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</si>
  <si>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</si>
  <si>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</si>
  <si>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</si>
  <si>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</si>
  <si>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</si>
  <si>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</si>
  <si>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</si>
  <si>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</si>
  <si>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</si>
  <si>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</si>
  <si>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</si>
  <si>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</si>
  <si>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</si>
  <si>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</si>
  <si>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</si>
  <si>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</si>
  <si>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</si>
  <si>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</si>
  <si>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</si>
  <si>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</si>
  <si>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</si>
  <si>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</si>
  <si>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</si>
  <si>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</si>
  <si>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</si>
  <si>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</si>
  <si>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</si>
  <si>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</si>
  <si>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</si>
  <si>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</si>
  <si>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</si>
  <si>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</si>
  <si>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</si>
  <si>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</si>
  <si>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</si>
  <si>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</si>
  <si>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</si>
  <si>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</si>
  <si>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</si>
  <si>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</si>
  <si>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</si>
  <si>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</si>
  <si>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</si>
  <si>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</si>
  <si>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</si>
  <si>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</si>
  <si>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</si>
  <si>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</si>
  <si>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</si>
  <si>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</si>
  <si>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</si>
  <si>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</si>
  <si>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</si>
  <si>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</si>
  <si>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</si>
  <si>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</si>
  <si>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</si>
  <si>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</si>
  <si>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</si>
  <si>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</si>
  <si>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</si>
  <si>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</si>
  <si>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</si>
  <si>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</si>
  <si>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</si>
  <si>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</si>
  <si>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</si>
  <si>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</si>
  <si>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</si>
  <si>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</si>
  <si>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</si>
  <si>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</si>
  <si>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</si>
  <si>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</si>
  <si>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</si>
  <si>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</si>
  <si>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</si>
  <si>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</si>
  <si>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</si>
  <si>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</si>
  <si>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</si>
  <si>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</si>
  <si>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</si>
  <si>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</si>
  <si>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</si>
  <si>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</si>
  <si>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</si>
  <si>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</si>
  <si>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</si>
  <si>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</si>
  <si>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</si>
  <si>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</si>
  <si>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</si>
  <si>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</si>
  <si>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</si>
  <si>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</si>
  <si>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</si>
  <si>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</si>
  <si>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</si>
  <si>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</si>
  <si>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</si>
  <si>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</si>
  <si>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</si>
  <si>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</si>
  <si>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</si>
  <si>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</si>
  <si>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</si>
  <si>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</si>
  <si>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</si>
  <si>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</si>
  <si>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</si>
  <si>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</si>
  <si>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</si>
  <si>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</si>
  <si>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</si>
  <si>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</si>
  <si>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</si>
  <si>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</si>
  <si>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</si>
  <si>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</si>
  <si>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</si>
  <si>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</si>
  <si>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</si>
  <si>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</si>
  <si>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</si>
  <si>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</si>
  <si>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</si>
  <si>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</si>
  <si>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</si>
  <si>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</si>
  <si>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</si>
  <si>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</si>
  <si>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</si>
  <si>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</si>
  <si>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</si>
  <si>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</si>
  <si>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</si>
  <si>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</si>
  <si>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</si>
  <si>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</si>
  <si>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</si>
  <si>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</si>
  <si>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</si>
  <si>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</si>
  <si>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</si>
  <si>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</si>
  <si>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</si>
  <si>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</si>
  <si>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</si>
  <si>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</si>
  <si>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</si>
  <si>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</si>
  <si>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</si>
  <si>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</si>
  <si>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</si>
  <si>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</si>
  <si>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</si>
  <si>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</si>
  <si>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</si>
  <si>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</si>
  <si>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</si>
  <si>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</si>
  <si>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</si>
  <si>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</si>
  <si>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</si>
  <si>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</si>
  <si>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</si>
  <si>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</si>
  <si>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</si>
  <si>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</si>
  <si>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</si>
  <si>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</si>
  <si>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</si>
  <si>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</si>
  <si>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</si>
  <si>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</si>
  <si>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</si>
  <si>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</si>
  <si>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</si>
  <si>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</si>
  <si>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</si>
  <si>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</si>
  <si>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</si>
  <si>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</si>
  <si>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</si>
  <si>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</si>
  <si>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</si>
  <si>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</si>
  <si>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</si>
  <si>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</si>
  <si>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</si>
  <si>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</si>
  <si>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</si>
  <si>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</si>
  <si>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</si>
  <si>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</si>
  <si>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</si>
  <si>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</si>
  <si>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</si>
  <si>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</si>
  <si>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</si>
  <si>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</si>
  <si>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</si>
  <si>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</si>
  <si>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</si>
  <si>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</si>
  <si>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</si>
  <si>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</si>
  <si>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</si>
  <si>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</si>
  <si>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</si>
  <si>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</si>
  <si>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</si>
  <si>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</si>
  <si>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</si>
  <si>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</si>
  <si>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</si>
  <si>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</si>
  <si>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</si>
  <si>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</si>
  <si>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</si>
  <si>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</si>
  <si>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</si>
  <si>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</si>
  <si>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</si>
  <si>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</si>
  <si>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</si>
  <si>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</si>
  <si>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</si>
  <si>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</si>
  <si>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</si>
  <si>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</si>
  <si>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</si>
  <si>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</si>
  <si>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</si>
  <si>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</si>
  <si>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</si>
  <si>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</si>
  <si>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</si>
  <si>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</si>
  <si>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</si>
  <si>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</si>
  <si>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</si>
  <si>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</si>
  <si>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</si>
  <si>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</si>
  <si>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</si>
  <si>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</si>
  <si>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</si>
  <si>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</si>
  <si>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</si>
  <si>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</si>
  <si>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</si>
  <si>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</si>
  <si>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</si>
  <si>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</si>
  <si>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</si>
  <si>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</si>
  <si>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</si>
  <si>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</si>
  <si>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</si>
  <si>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</si>
  <si>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</si>
  <si>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</si>
  <si>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</si>
  <si>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</si>
  <si>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</si>
  <si>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</si>
  <si>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</si>
  <si>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</si>
  <si>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</si>
  <si>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</si>
  <si>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</si>
  <si>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</si>
  <si>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</si>
  <si>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</si>
  <si>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</si>
  <si>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</si>
  <si>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</si>
  <si>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</si>
  <si>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</si>
  <si>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</si>
  <si>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</si>
  <si>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</si>
  <si>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</si>
  <si>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</si>
  <si>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</si>
  <si>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</si>
  <si>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</si>
  <si>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</si>
  <si>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</si>
  <si>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</si>
  <si>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</si>
  <si>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</si>
  <si>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</si>
  <si>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</si>
  <si>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</si>
  <si>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</si>
  <si>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</si>
  <si>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</si>
  <si>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</si>
  <si>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</si>
  <si>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</si>
  <si>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</si>
  <si>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</si>
  <si>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</si>
  <si>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</si>
  <si>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</si>
  <si>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</si>
  <si>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</si>
  <si>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</si>
  <si>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</si>
  <si>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</si>
  <si>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</si>
  <si>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</si>
  <si>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</si>
  <si>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</si>
  <si>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</si>
  <si>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</si>
  <si>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</si>
  <si>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</si>
  <si>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</si>
  <si>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</si>
  <si>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</si>
  <si>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</si>
  <si>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</si>
  <si>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</si>
  <si>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</si>
  <si>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</si>
  <si>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</si>
  <si>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</si>
  <si>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</si>
  <si>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</si>
  <si>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</si>
  <si>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</si>
  <si>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</si>
  <si>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</si>
  <si>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</si>
  <si>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</si>
  <si>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</si>
  <si>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</si>
  <si>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</si>
  <si>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</si>
  <si>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</si>
  <si>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</si>
  <si>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</si>
  <si>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</si>
  <si>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</si>
  <si>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</si>
  <si>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</si>
  <si>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</si>
  <si>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</si>
  <si>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</si>
  <si>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</si>
  <si>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</si>
  <si>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</si>
  <si>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</si>
  <si>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</si>
  <si>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</si>
  <si>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</si>
  <si>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</si>
  <si>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</si>
  <si>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</si>
  <si>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</si>
  <si>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</si>
  <si>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</si>
  <si>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</si>
  <si>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</si>
  <si>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</si>
  <si>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</si>
  <si>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</si>
  <si>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</si>
  <si>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</si>
  <si>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</si>
  <si>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</si>
  <si>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</si>
  <si>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</si>
  <si>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</si>
  <si>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</si>
  <si>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</si>
  <si>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</si>
  <si>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</si>
  <si>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</si>
  <si>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</si>
  <si>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</si>
  <si>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</si>
  <si>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</si>
  <si>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</si>
  <si>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</si>
  <si>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</si>
  <si>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</si>
  <si>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</si>
  <si>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</si>
  <si>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</si>
  <si>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</si>
  <si>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</si>
  <si>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</si>
  <si>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</si>
  <si>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</si>
  <si>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</si>
  <si>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</si>
  <si>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</si>
  <si>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</si>
  <si>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</si>
  <si>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</si>
  <si>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</si>
  <si>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</si>
  <si>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</si>
  <si>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</si>
  <si>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</si>
  <si>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</si>
  <si>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</si>
  <si>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</si>
  <si>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</si>
  <si>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</si>
  <si>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</si>
  <si>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</si>
  <si>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</si>
  <si>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</si>
  <si>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</si>
  <si>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</si>
  <si>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</si>
  <si>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</si>
  <si>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</si>
  <si>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</si>
  <si>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</si>
  <si>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</si>
  <si>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</si>
  <si>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</si>
  <si>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</si>
  <si>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</si>
  <si>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</si>
  <si>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</si>
  <si>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</si>
  <si>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</si>
  <si>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</si>
  <si>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</si>
  <si>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</si>
  <si>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</si>
  <si>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</si>
  <si>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</si>
  <si>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</si>
  <si>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</si>
  <si>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</si>
  <si>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</si>
  <si>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</si>
  <si>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</si>
  <si>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</si>
  <si>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</si>
  <si>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</si>
  <si>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</si>
  <si>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</si>
  <si>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</si>
  <si>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</si>
  <si>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</si>
  <si>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</si>
  <si>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</si>
  <si>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</si>
  <si>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</si>
  <si>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</si>
  <si>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</si>
  <si>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</si>
  <si>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</si>
  <si>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</si>
  <si>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</si>
  <si>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</si>
  <si>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</si>
  <si>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</si>
  <si>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</si>
  <si>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</si>
  <si>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</si>
  <si>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</si>
  <si>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</si>
  <si>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</si>
  <si>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</si>
  <si>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</si>
  <si>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</si>
  <si>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</si>
  <si>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</si>
  <si>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</si>
  <si>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</si>
  <si>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</si>
  <si>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</si>
  <si>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</si>
  <si>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</si>
  <si>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</si>
  <si>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</si>
  <si>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</si>
  <si>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</si>
  <si>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</si>
  <si>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</si>
  <si>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</si>
  <si>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</si>
  <si>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</si>
  <si>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</si>
  <si>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</si>
  <si>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</si>
  <si>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</si>
  <si>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</si>
  <si>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</si>
  <si>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</si>
  <si>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</si>
  <si>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</si>
  <si>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</si>
  <si>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</si>
  <si>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</si>
  <si>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</si>
  <si>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</si>
  <si>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</si>
  <si>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</si>
  <si>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</si>
  <si>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</si>
  <si>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</si>
  <si>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</si>
  <si>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</si>
  <si>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</si>
  <si>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</si>
  <si>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</si>
  <si>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</si>
  <si>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</si>
  <si>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</si>
  <si>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</si>
  <si>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</si>
  <si>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</si>
  <si>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</si>
  <si>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</si>
  <si>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</si>
  <si>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</si>
  <si>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</si>
  <si>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</si>
  <si>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</si>
  <si>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</si>
  <si>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</si>
  <si>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</si>
  <si>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</si>
  <si>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</si>
  <si>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</si>
  <si>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</si>
  <si>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</si>
  <si>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</si>
  <si>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</si>
  <si>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</si>
  <si>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</si>
  <si>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</si>
  <si>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</si>
  <si>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</si>
  <si>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</si>
  <si>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</si>
  <si>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</si>
  <si>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</si>
  <si>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</si>
  <si>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</si>
  <si>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</si>
  <si>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</si>
  <si>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</si>
  <si>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</si>
  <si>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</si>
  <si>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</si>
  <si>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</si>
  <si>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</si>
  <si>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</si>
  <si>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</si>
  <si>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</si>
  <si>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</si>
  <si>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</si>
  <si>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</si>
  <si>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</si>
  <si>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</si>
  <si>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</si>
  <si>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</si>
  <si>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</si>
  <si>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</si>
  <si>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</si>
  <si>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</si>
  <si>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</si>
  <si>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</si>
  <si>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</si>
  <si>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</si>
  <si>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</si>
  <si>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</si>
  <si>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</si>
  <si>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</si>
  <si>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</si>
  <si>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</si>
  <si>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</si>
  <si>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</si>
  <si>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</si>
  <si>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</si>
  <si>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</si>
  <si>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</si>
  <si>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</si>
  <si>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</si>
  <si>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</si>
  <si>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</si>
  <si>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</si>
  <si>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</si>
  <si>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</si>
  <si>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</si>
  <si>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</si>
  <si>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</si>
  <si>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</si>
  <si>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</si>
  <si>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</si>
  <si>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</si>
  <si>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</si>
  <si>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</si>
  <si>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</si>
  <si>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</si>
  <si>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</si>
  <si>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</si>
  <si>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</si>
  <si>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</si>
  <si>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</si>
  <si>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</si>
  <si>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</si>
  <si>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</si>
  <si>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</si>
  <si>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</si>
  <si>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</si>
  <si>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</si>
  <si>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</si>
  <si>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</si>
  <si>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</si>
  <si>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</si>
  <si>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</si>
  <si>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</si>
  <si>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</si>
  <si>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</si>
  <si>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</si>
  <si>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</si>
  <si>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</si>
  <si>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</si>
  <si>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</si>
  <si>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</si>
  <si>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</si>
  <si>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</si>
  <si>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</si>
  <si>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</si>
  <si>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</si>
  <si>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</si>
  <si>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</si>
  <si>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</si>
  <si>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</si>
  <si>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</si>
  <si>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</si>
  <si>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</si>
  <si>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</si>
  <si>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</si>
  <si>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</si>
  <si>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</si>
  <si>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</si>
  <si>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</si>
  <si>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</si>
  <si>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</si>
  <si>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</si>
  <si>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</si>
  <si>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</si>
  <si>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</si>
  <si>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</si>
  <si>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</si>
  <si>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</si>
  <si>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</si>
  <si>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</si>
  <si>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</si>
  <si>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</si>
  <si>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</si>
  <si>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</si>
  <si>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</si>
  <si>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</si>
  <si>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</si>
  <si>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</si>
  <si>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</si>
  <si>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</si>
  <si>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</si>
  <si>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</si>
  <si>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</si>
  <si>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</si>
  <si>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</si>
  <si>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</si>
  <si>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</si>
  <si>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</si>
  <si>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</si>
  <si>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</si>
  <si>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</si>
  <si>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</si>
  <si>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</si>
  <si>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</si>
  <si>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</si>
  <si>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</si>
  <si>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</si>
  <si>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</si>
  <si>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</si>
  <si>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</si>
  <si>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</si>
  <si>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</si>
  <si>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</si>
  <si>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</si>
  <si>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</si>
  <si>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</si>
  <si>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</si>
  <si>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</si>
  <si>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</si>
  <si>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</si>
  <si>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</si>
  <si>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</si>
  <si>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</si>
  <si>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</si>
  <si>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</si>
  <si>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</si>
  <si>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</si>
  <si>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</si>
  <si>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</si>
  <si>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</si>
  <si>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</si>
  <si>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</si>
  <si>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</si>
  <si>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</si>
  <si>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</si>
  <si>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</si>
  <si>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</si>
  <si>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</si>
  <si>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</si>
  <si>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</si>
  <si>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</si>
  <si>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</si>
  <si>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</si>
  <si>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</si>
  <si>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</si>
  <si>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</si>
  <si>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</si>
  <si>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</si>
  <si>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</si>
  <si>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</si>
  <si>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</si>
  <si>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</si>
  <si>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</si>
  <si>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</si>
  <si>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</si>
  <si>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</si>
  <si>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</si>
  <si>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</si>
  <si>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</si>
  <si>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</si>
  <si>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</si>
  <si>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</si>
  <si>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</si>
  <si>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</si>
  <si>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</si>
  <si>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</si>
  <si>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</si>
  <si>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</si>
  <si>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</si>
  <si>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</si>
  <si>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</si>
  <si>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</si>
  <si>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</si>
  <si>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</si>
  <si>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</si>
  <si>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</si>
  <si>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</si>
  <si>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</si>
  <si>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</si>
  <si>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</si>
  <si>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</si>
  <si>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</si>
  <si>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</si>
  <si>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</si>
  <si>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</si>
  <si>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</si>
  <si>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</si>
  <si>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</si>
  <si>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</si>
  <si>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</si>
  <si>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</si>
  <si>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</si>
  <si>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</si>
  <si>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</si>
  <si>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</si>
  <si>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</si>
  <si>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</si>
  <si>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</si>
  <si>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</si>
  <si>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</si>
  <si>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</si>
  <si>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</si>
  <si>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</si>
  <si>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</si>
  <si>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</si>
  <si>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</si>
  <si>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</si>
  <si>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</si>
  <si>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</si>
  <si>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</si>
  <si>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</si>
  <si>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</si>
  <si>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</si>
  <si>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</si>
  <si>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</si>
  <si>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</si>
  <si>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</si>
  <si>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</si>
  <si>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</si>
  <si>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</si>
  <si>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</si>
  <si>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</si>
  <si>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</si>
  <si>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</si>
  <si>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</si>
  <si>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</si>
  <si>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</si>
  <si>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</si>
  <si>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</si>
  <si>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</si>
  <si>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</si>
  <si>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</si>
  <si>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</si>
  <si>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</si>
  <si>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</si>
  <si>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</si>
  <si>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</si>
  <si>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</si>
  <si>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</si>
  <si>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</si>
  <si>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</si>
  <si>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</si>
  <si>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</si>
  <si>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</si>
  <si>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</si>
  <si>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</si>
  <si>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</si>
  <si>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</si>
  <si>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</si>
  <si>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</si>
  <si>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</si>
  <si>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</si>
  <si>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</si>
  <si>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</si>
  <si>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</si>
  <si>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</si>
  <si>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</si>
  <si>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</si>
  <si>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</si>
  <si>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</si>
  <si>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</si>
  <si>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</si>
  <si>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</si>
  <si>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</si>
  <si>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</si>
  <si>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</si>
  <si>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</si>
  <si>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</si>
  <si>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</si>
  <si>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</si>
  <si>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</si>
  <si>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</si>
  <si>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</si>
  <si>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</si>
  <si>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</si>
  <si>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</si>
  <si>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</si>
  <si>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</si>
  <si>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</si>
  <si>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</si>
  <si>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</si>
  <si>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</si>
  <si>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</si>
  <si>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</si>
  <si>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</si>
  <si>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</si>
  <si>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</si>
  <si>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</si>
  <si>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</si>
  <si>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</si>
  <si>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</si>
  <si>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</si>
  <si>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</si>
  <si>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</si>
  <si>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</si>
  <si>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</si>
  <si>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</si>
  <si>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</si>
  <si>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</si>
  <si>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</si>
  <si>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</si>
  <si>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</si>
  <si>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</si>
  <si>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</si>
  <si>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</si>
  <si>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</si>
  <si>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</si>
  <si>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</si>
  <si>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</si>
  <si>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</si>
  <si>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</si>
  <si>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</si>
  <si>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</si>
  <si>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</si>
  <si>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</si>
  <si>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</si>
  <si>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</si>
  <si>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</si>
  <si>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</si>
  <si>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</si>
  <si>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</si>
  <si>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</si>
  <si>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</si>
  <si>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</si>
  <si>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</si>
  <si>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</si>
  <si>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</si>
  <si>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</si>
  <si>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</si>
  <si>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</si>
  <si>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</si>
  <si>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</si>
  <si>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</si>
  <si>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</si>
  <si>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</si>
  <si>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</si>
  <si>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</si>
  <si>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</si>
  <si>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</si>
  <si>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</si>
  <si>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</si>
  <si>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</si>
  <si>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</si>
  <si>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</si>
  <si>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</si>
  <si>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</si>
  <si>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</si>
  <si>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</si>
  <si>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</si>
  <si>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</si>
  <si>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</si>
  <si>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</si>
  <si>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</si>
  <si>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</si>
  <si>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</si>
  <si>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</si>
  <si>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</si>
  <si>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</si>
  <si>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</si>
  <si>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</si>
  <si>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</si>
  <si>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</si>
  <si>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</si>
  <si>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</si>
  <si>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</si>
  <si>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</si>
  <si>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</si>
  <si>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</si>
  <si>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</si>
  <si>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</si>
  <si>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</si>
  <si>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</si>
  <si>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</si>
  <si>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</si>
  <si>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</si>
  <si>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</si>
  <si>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</si>
  <si>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</si>
  <si>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</si>
  <si>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</si>
  <si>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</si>
  <si>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</si>
  <si>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</si>
  <si>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</si>
  <si>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</si>
  <si>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</si>
  <si>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</si>
  <si>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</si>
  <si>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</si>
  <si>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</si>
  <si>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</si>
  <si>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</si>
  <si>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</si>
  <si>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</si>
  <si>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</si>
  <si>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</si>
  <si>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</si>
  <si>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</si>
  <si>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</si>
  <si>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</si>
  <si>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</si>
  <si>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</si>
  <si>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</si>
  <si>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</si>
  <si>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</si>
  <si>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</si>
  <si>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</si>
  <si>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</si>
  <si>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</si>
  <si>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</si>
  <si>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</si>
  <si>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</si>
  <si>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</si>
  <si>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</si>
  <si>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</si>
  <si>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</si>
  <si>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</si>
  <si>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</si>
  <si>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</si>
  <si>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</si>
  <si>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</si>
  <si>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</si>
  <si>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</si>
  <si>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</si>
  <si>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</si>
  <si>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</si>
  <si>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</si>
  <si>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</si>
  <si>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</si>
  <si>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</si>
  <si>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</si>
  <si>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</si>
  <si>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</si>
  <si>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</si>
  <si>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</si>
  <si>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</si>
  <si>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</si>
  <si>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</si>
  <si>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</si>
  <si>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</si>
  <si>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</si>
  <si>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</si>
  <si>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</si>
  <si>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</si>
  <si>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</si>
  <si>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</si>
  <si>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</si>
  <si>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</si>
  <si>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</si>
  <si>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</si>
  <si>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</si>
  <si>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</si>
  <si>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</si>
  <si>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</si>
  <si>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</si>
  <si>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</si>
  <si>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</si>
  <si>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</si>
  <si>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</si>
  <si>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</si>
  <si>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</si>
  <si>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</si>
  <si>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</si>
  <si>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</si>
  <si>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</si>
  <si>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</si>
  <si>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</si>
  <si>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</si>
  <si>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</si>
  <si>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</si>
  <si>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</si>
  <si>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</si>
  <si>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</si>
  <si>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</si>
  <si>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</si>
  <si>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</si>
  <si>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</si>
  <si>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</si>
  <si>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</si>
  <si>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</si>
  <si>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</si>
  <si>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</si>
  <si>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</si>
  <si>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</si>
  <si>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</si>
  <si>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</si>
  <si>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</si>
  <si>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</si>
  <si>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</si>
  <si>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</si>
  <si>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</si>
  <si>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</si>
  <si>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</si>
  <si>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</si>
  <si>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</si>
  <si>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</si>
  <si>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</si>
  <si>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</si>
  <si>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</si>
  <si>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</si>
  <si>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</si>
  <si>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</si>
  <si>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</si>
  <si>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</si>
  <si>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</si>
  <si>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</si>
  <si>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</si>
  <si>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</si>
  <si>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</si>
  <si>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</si>
  <si>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</si>
  <si>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</si>
  <si>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</si>
  <si>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</si>
  <si>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</si>
  <si>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</si>
  <si>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</si>
  <si>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</si>
  <si>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</si>
  <si>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</si>
  <si>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</si>
  <si>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</si>
  <si>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</si>
  <si>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</si>
  <si>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</si>
  <si>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</si>
  <si>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</si>
  <si>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</si>
  <si>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</si>
  <si>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</si>
  <si>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</si>
  <si>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</si>
  <si>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</si>
  <si>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</si>
  <si>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</si>
  <si>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</si>
  <si>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</si>
  <si>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</si>
  <si>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</si>
  <si>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</si>
  <si>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</si>
  <si>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</si>
  <si>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</si>
  <si>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</si>
  <si>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</si>
  <si>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</si>
  <si>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</si>
  <si>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</si>
  <si>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</si>
  <si>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</si>
  <si>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</si>
  <si>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</si>
  <si>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</si>
  <si>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</si>
  <si>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</si>
  <si>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</si>
  <si>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</si>
  <si>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</si>
  <si>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</si>
  <si>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</si>
  <si>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</si>
  <si>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</si>
  <si>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</si>
  <si>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</si>
  <si>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</si>
  <si>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</si>
  <si>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</si>
  <si>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</si>
  <si>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</si>
  <si>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</si>
  <si>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</si>
  <si>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</si>
  <si>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</si>
  <si>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</si>
  <si>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</si>
  <si>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</si>
  <si>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</si>
  <si>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</si>
  <si>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</si>
  <si>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</si>
  <si>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</si>
  <si>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</si>
  <si>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</si>
  <si>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</si>
  <si>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</si>
  <si>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</si>
  <si>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</si>
  <si>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</si>
  <si>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</si>
  <si>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</si>
  <si>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</si>
  <si>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</si>
  <si>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</si>
  <si>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</si>
  <si>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</si>
  <si>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</si>
  <si>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</si>
  <si>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</si>
  <si>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</si>
  <si>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</si>
  <si>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</si>
  <si>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</si>
  <si>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</si>
  <si>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</si>
  <si>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</si>
  <si>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</si>
  <si>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</si>
  <si>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</si>
  <si>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</si>
  <si>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</si>
  <si>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</si>
  <si>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</si>
  <si>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</si>
  <si>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</si>
  <si>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</si>
  <si>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</si>
  <si>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</si>
  <si>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</si>
  <si>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</si>
  <si>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</si>
  <si>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</si>
  <si>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</si>
  <si>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</si>
  <si>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</si>
  <si>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</si>
  <si>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</si>
  <si>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</si>
  <si>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</si>
  <si>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</si>
  <si>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</si>
  <si>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</si>
  <si>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</si>
  <si>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</si>
  <si>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</si>
  <si>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</si>
  <si>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</si>
  <si>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</si>
  <si>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</si>
  <si>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</si>
  <si>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</si>
  <si>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</si>
  <si>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</si>
  <si>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</si>
  <si>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</si>
  <si>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</si>
  <si>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</si>
  <si>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</si>
  <si>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</si>
  <si>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</si>
  <si>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</si>
  <si>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</si>
  <si>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</si>
  <si>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</si>
  <si>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</si>
  <si>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</si>
  <si>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</si>
  <si>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</si>
  <si>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</si>
  <si>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</si>
  <si>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</si>
  <si>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</si>
  <si>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</si>
  <si>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</si>
  <si>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</si>
  <si>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</si>
  <si>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</si>
  <si>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</si>
  <si>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</si>
  <si>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</si>
  <si>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</si>
  <si>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</si>
  <si>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</si>
  <si>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</si>
  <si>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</si>
  <si>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</si>
  <si>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</si>
  <si>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</si>
  <si>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</si>
  <si>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</si>
  <si>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</si>
  <si>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</si>
  <si>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</si>
  <si>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</si>
  <si>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</si>
  <si>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</si>
  <si>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</si>
  <si>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</si>
  <si>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</si>
  <si>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</si>
  <si>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</si>
  <si>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</si>
  <si>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</si>
  <si>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</si>
  <si>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</si>
  <si>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</si>
  <si>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</si>
  <si>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</si>
  <si>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</si>
  <si>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</si>
  <si>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</si>
  <si>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</si>
  <si>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</si>
  <si>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</si>
  <si>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</si>
  <si>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</si>
  <si>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</si>
  <si>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</si>
  <si>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</si>
  <si>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</si>
  <si>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</si>
  <si>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</si>
  <si>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</si>
  <si>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</si>
  <si>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</si>
  <si>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</si>
  <si>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</si>
  <si>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</si>
  <si>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</si>
  <si>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</si>
  <si>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</si>
  <si>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</si>
  <si>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</si>
  <si>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</si>
  <si>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</si>
  <si>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</si>
  <si>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</si>
  <si>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</si>
  <si>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</si>
  <si>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</si>
  <si>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</si>
  <si>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</si>
  <si>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</si>
  <si>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</si>
  <si>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</si>
  <si>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</si>
  <si>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</si>
  <si>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</si>
  <si>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</si>
  <si>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</si>
  <si>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</si>
  <si>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</si>
  <si>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</si>
  <si>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</si>
  <si>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</si>
  <si>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</si>
  <si>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</si>
  <si>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</si>
  <si>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</si>
  <si>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</si>
  <si>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</si>
  <si>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</si>
  <si>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</si>
  <si>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</si>
  <si>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</si>
  <si>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</si>
  <si>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</si>
  <si>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</si>
  <si>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</si>
  <si>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</si>
  <si>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</si>
  <si>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</si>
  <si>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</si>
  <si>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</si>
  <si>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</si>
  <si>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</si>
  <si>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</si>
  <si>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</si>
  <si>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</si>
  <si>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</si>
  <si>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</si>
  <si>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</si>
  <si>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</si>
  <si>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</si>
  <si>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</si>
  <si>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</si>
  <si>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</si>
  <si>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</si>
  <si>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</si>
  <si>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</si>
  <si>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</si>
  <si>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</si>
  <si>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</si>
  <si>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</si>
  <si>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</si>
  <si>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</si>
  <si>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</si>
  <si>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</si>
  <si>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</si>
  <si>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</si>
  <si>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</si>
  <si>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</si>
  <si>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</si>
  <si>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</si>
  <si>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</si>
  <si>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</si>
  <si>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</si>
  <si>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</si>
  <si>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</si>
  <si>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</si>
  <si>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</si>
  <si>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</si>
  <si>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</si>
  <si>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</si>
  <si>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</si>
  <si>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</si>
  <si>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</si>
  <si>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</si>
  <si>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</si>
  <si>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</si>
  <si>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</si>
  <si>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</si>
  <si>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</si>
  <si>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</si>
  <si>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</si>
  <si>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</si>
  <si>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</si>
  <si>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</si>
  <si>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</si>
  <si>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</si>
  <si>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</si>
  <si>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</si>
  <si>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</si>
  <si>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</si>
  <si>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</si>
  <si>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</si>
  <si>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</si>
  <si>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</si>
  <si>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</si>
  <si>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</si>
  <si>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</si>
  <si>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</si>
  <si>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</si>
  <si>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</si>
  <si>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</si>
  <si>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</si>
  <si>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</si>
  <si>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</si>
  <si>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</si>
  <si>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</si>
  <si>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</si>
  <si>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</si>
  <si>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</si>
  <si>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</si>
  <si>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</si>
  <si>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</si>
  <si>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</si>
  <si>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</si>
  <si>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</si>
  <si>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</si>
  <si>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</si>
  <si>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</si>
  <si>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</si>
  <si>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</si>
  <si>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</si>
  <si>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</si>
  <si>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</si>
  <si>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</si>
  <si>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</si>
  <si>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</si>
  <si>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</si>
  <si>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</si>
  <si>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</si>
  <si>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</si>
  <si>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</si>
  <si>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</si>
  <si>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</si>
  <si>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</si>
  <si>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</si>
  <si>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</si>
  <si>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</si>
  <si>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</si>
  <si>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</si>
  <si>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</si>
  <si>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</si>
  <si>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</si>
  <si>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</si>
  <si>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</si>
  <si>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</si>
  <si>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</si>
  <si>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</si>
  <si>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</si>
  <si>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</si>
  <si>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</si>
  <si>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</si>
  <si>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</si>
  <si>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</si>
  <si>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</si>
  <si>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</si>
  <si>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</si>
  <si>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</si>
  <si>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</si>
  <si>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</si>
  <si>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</si>
  <si>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</si>
  <si>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</si>
  <si>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</si>
  <si>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</si>
  <si>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</si>
  <si>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</si>
  <si>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</si>
  <si>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</si>
  <si>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</si>
  <si>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</si>
  <si>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</si>
  <si>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</si>
  <si>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</si>
  <si>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</si>
  <si>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</si>
  <si>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</si>
  <si>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</si>
  <si>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</si>
  <si>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</si>
  <si>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</si>
  <si>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</si>
  <si>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</si>
  <si>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</si>
  <si>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</si>
  <si>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</si>
  <si>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</si>
  <si>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</si>
  <si>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</si>
  <si>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</si>
  <si>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</si>
  <si>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</si>
  <si>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</si>
  <si>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</si>
  <si>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</si>
  <si>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</si>
  <si>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</si>
  <si>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</si>
  <si>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</si>
  <si>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</si>
  <si>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</si>
  <si>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</si>
  <si>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</si>
  <si>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</si>
  <si>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</si>
  <si>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</si>
  <si>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</si>
  <si>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</si>
  <si>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</si>
  <si>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</si>
  <si>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</si>
  <si>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</si>
  <si>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</si>
  <si>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</si>
  <si>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</si>
  <si>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</si>
  <si>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</si>
  <si>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</si>
  <si>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</si>
  <si>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</si>
  <si>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</si>
  <si>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</si>
  <si>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</si>
  <si>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</si>
  <si>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</si>
  <si>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</si>
  <si>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</si>
  <si>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</si>
  <si>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</si>
  <si>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</si>
  <si>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</si>
  <si>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</si>
  <si>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</si>
  <si>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</si>
  <si>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</si>
  <si>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</si>
  <si>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</si>
  <si>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</si>
  <si>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</si>
  <si>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</si>
  <si>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</si>
  <si>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</si>
  <si>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</si>
  <si>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</si>
  <si>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</si>
  <si>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</si>
  <si>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</si>
  <si>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</si>
  <si>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</si>
  <si>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</si>
  <si>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</si>
  <si>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</si>
  <si>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</si>
  <si>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</si>
  <si>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</si>
  <si>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</si>
  <si>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</si>
  <si>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</si>
  <si>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</si>
  <si>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</si>
  <si>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</si>
  <si>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</si>
  <si>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</si>
  <si>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</si>
  <si>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</si>
  <si>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</si>
  <si>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</si>
  <si>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</si>
  <si>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</si>
  <si>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</si>
  <si>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</si>
  <si>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</si>
  <si>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</si>
  <si>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</si>
  <si>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</si>
  <si>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</si>
  <si>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</si>
  <si>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</si>
  <si>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</si>
  <si>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</si>
  <si>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</si>
  <si>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</si>
  <si>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</si>
  <si>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</si>
  <si>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</si>
  <si>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</si>
  <si>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</si>
  <si>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</si>
  <si>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</si>
  <si>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</si>
  <si>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</si>
  <si>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</si>
  <si>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</si>
  <si>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</si>
  <si>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</si>
  <si>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</si>
  <si>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</si>
  <si>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</si>
  <si>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</si>
  <si>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</si>
  <si>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</si>
  <si>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</si>
  <si>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</si>
  <si>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</si>
  <si>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</si>
  <si>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</si>
  <si>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</si>
  <si>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</si>
  <si>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</si>
  <si>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</si>
  <si>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</si>
  <si>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</si>
  <si>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</si>
  <si>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</si>
  <si>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</si>
  <si>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</si>
  <si>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</si>
  <si>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</si>
  <si>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</si>
  <si>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</si>
  <si>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</si>
  <si>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</si>
  <si>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</si>
  <si>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</si>
  <si>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</si>
  <si>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</si>
  <si>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</si>
  <si>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</si>
  <si>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</si>
  <si>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</si>
  <si>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</si>
  <si>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</si>
  <si>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</si>
  <si>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</si>
  <si>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</si>
  <si>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</si>
  <si>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</si>
  <si>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</si>
  <si>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</si>
  <si>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</si>
  <si>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</si>
  <si>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</si>
  <si>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</si>
  <si>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</si>
  <si>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</si>
  <si>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</si>
  <si>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</si>
  <si>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</si>
  <si>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</si>
  <si>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</si>
  <si>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</si>
  <si>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</si>
  <si>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</si>
  <si>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</si>
  <si>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</si>
  <si>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</si>
  <si>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</si>
  <si>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</si>
  <si>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</si>
  <si>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</si>
  <si>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</si>
  <si>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</si>
  <si>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</si>
  <si>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</si>
  <si>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</si>
  <si>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</si>
  <si>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</si>
  <si>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</si>
  <si>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</si>
  <si>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</si>
  <si>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</si>
  <si>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</si>
  <si>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</si>
  <si>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</si>
  <si>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</si>
  <si>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</si>
  <si>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</si>
  <si>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</si>
  <si>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</si>
  <si>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</si>
  <si>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</si>
  <si>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</si>
  <si>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</si>
  <si>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</si>
  <si>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</si>
  <si>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</si>
  <si>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</si>
  <si>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</si>
  <si>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</si>
  <si>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</si>
  <si>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</si>
  <si>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</si>
  <si>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</si>
  <si>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</si>
  <si>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</si>
  <si>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</si>
  <si>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</si>
  <si>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</si>
  <si>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</si>
  <si>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</si>
  <si>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</si>
  <si>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</si>
  <si>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</si>
  <si>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</si>
  <si>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</si>
  <si>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</si>
  <si>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</si>
  <si>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</si>
  <si>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</si>
  <si>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</si>
  <si>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</si>
  <si>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</si>
  <si>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</si>
  <si>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</si>
  <si>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</si>
  <si>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</si>
  <si>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</si>
  <si>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</si>
  <si>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</si>
  <si>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</si>
  <si>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</si>
  <si>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</si>
  <si>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</si>
  <si>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</si>
  <si>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</si>
  <si>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</si>
  <si>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</si>
  <si>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</si>
  <si>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</si>
  <si>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</si>
  <si>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</si>
  <si>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</si>
  <si>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</si>
  <si>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</si>
  <si>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</si>
  <si>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</si>
  <si>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</si>
  <si>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</si>
  <si>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</si>
  <si>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</si>
  <si>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</si>
  <si>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</si>
  <si>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</si>
  <si>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</si>
  <si>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</si>
  <si>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</si>
  <si>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</si>
  <si>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</si>
  <si>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</si>
  <si>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</si>
  <si>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</si>
  <si>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</si>
  <si>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</si>
  <si>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</si>
  <si>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</si>
  <si>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</si>
  <si>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</si>
  <si>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</si>
  <si>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</si>
  <si>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</si>
  <si>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</si>
  <si>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</si>
  <si>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</si>
  <si>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</si>
  <si>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</si>
  <si>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</si>
  <si>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</si>
  <si>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</si>
  <si>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</si>
  <si>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</si>
  <si>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</si>
  <si>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</si>
  <si>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</si>
  <si>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</si>
  <si>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</si>
  <si>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</si>
  <si>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</si>
  <si>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</si>
  <si>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</si>
  <si>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</si>
  <si>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</si>
  <si>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</si>
  <si>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</si>
  <si>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</si>
  <si>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</si>
  <si>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</si>
  <si>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</si>
  <si>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</si>
  <si>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</si>
  <si>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</si>
  <si>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</si>
  <si>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</si>
  <si>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</si>
  <si>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</si>
  <si>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</si>
  <si>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</si>
  <si>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</si>
  <si>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</si>
  <si>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</si>
  <si>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</si>
  <si>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</si>
  <si>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</si>
  <si>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</si>
  <si>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</si>
  <si>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</si>
  <si>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</si>
  <si>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</si>
  <si>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</si>
  <si>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</si>
  <si>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</si>
  <si>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</si>
  <si>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</si>
  <si>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</si>
  <si>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</si>
  <si>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</si>
  <si>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</si>
  <si>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</si>
  <si>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</si>
  <si>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</si>
  <si>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</si>
  <si>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</si>
  <si>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</si>
  <si>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</si>
  <si>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</si>
  <si>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</si>
  <si>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</si>
  <si>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</si>
  <si>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</si>
  <si>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</si>
  <si>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</si>
  <si>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</si>
  <si>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</si>
  <si>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</si>
  <si>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</si>
  <si>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</si>
  <si>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</si>
  <si>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</si>
  <si>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</si>
  <si>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</si>
  <si>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</si>
  <si>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</si>
  <si>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</si>
  <si>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</si>
  <si>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</si>
  <si>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</si>
  <si>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</si>
  <si>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</si>
  <si>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</si>
  <si>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</si>
  <si>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</si>
  <si>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</si>
  <si>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</si>
  <si>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</si>
  <si>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</si>
  <si>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</si>
  <si>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</si>
  <si>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</si>
  <si>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</si>
  <si>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</si>
  <si>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</si>
  <si>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</si>
  <si>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</si>
  <si>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</si>
  <si>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</si>
  <si>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</si>
  <si>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</si>
  <si>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</si>
  <si>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</si>
  <si>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</si>
  <si>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</si>
  <si>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</si>
  <si>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</si>
  <si>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</si>
  <si>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</si>
  <si>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</si>
  <si>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</si>
  <si>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</si>
  <si>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</si>
  <si>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</si>
  <si>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</si>
  <si>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</si>
  <si>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</si>
  <si>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</si>
  <si>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</si>
  <si>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</si>
  <si>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</si>
  <si>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</si>
  <si>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</si>
  <si>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</si>
  <si>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</si>
  <si>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</si>
  <si>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</si>
  <si>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</si>
  <si>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</si>
  <si>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</si>
  <si>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</si>
  <si>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</si>
  <si>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</si>
  <si>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</si>
  <si>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</si>
  <si>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</si>
  <si>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</si>
  <si>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</si>
  <si>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</si>
  <si>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</si>
  <si>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</si>
  <si>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</si>
  <si>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</si>
  <si>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</si>
  <si>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</si>
  <si>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</si>
  <si>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</si>
  <si>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</si>
  <si>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</si>
  <si>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</si>
  <si>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</si>
  <si>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</si>
  <si>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</si>
  <si>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</si>
  <si>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</si>
  <si>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</si>
  <si>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</si>
  <si>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</si>
  <si>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</si>
  <si>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</si>
  <si>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</si>
  <si>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</si>
  <si>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</si>
  <si>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</si>
  <si>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</si>
  <si>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</si>
  <si>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</si>
  <si>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</si>
  <si>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</si>
  <si>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</si>
  <si>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</si>
  <si>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</si>
  <si>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</si>
  <si>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</si>
  <si>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</si>
  <si>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</si>
  <si>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</si>
  <si>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</si>
  <si>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</si>
  <si>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</si>
  <si>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</si>
  <si>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</si>
  <si>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</si>
  <si>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</si>
  <si>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</si>
  <si>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</si>
  <si>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</si>
  <si>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</si>
  <si>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</si>
  <si>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</si>
  <si>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</si>
  <si>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</si>
  <si>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</si>
  <si>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</si>
  <si>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</si>
  <si>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</si>
  <si>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</si>
  <si>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</si>
  <si>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</si>
  <si>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</si>
  <si>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</si>
  <si>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</si>
  <si>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</si>
  <si>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</si>
  <si>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</si>
  <si>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</si>
  <si>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</si>
  <si>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</si>
  <si>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</si>
  <si>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</si>
  <si>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</si>
  <si>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</si>
  <si>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</si>
  <si>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</si>
  <si>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</si>
  <si>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</si>
  <si>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</si>
  <si>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</si>
  <si>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</si>
  <si>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</si>
  <si>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</si>
  <si>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</si>
  <si>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</si>
  <si>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</si>
  <si>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</si>
  <si>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</si>
  <si>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</si>
  <si>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</si>
  <si>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</si>
  <si>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</si>
  <si>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</si>
  <si>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</si>
  <si>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</si>
  <si>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</si>
  <si>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</si>
  <si>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</si>
  <si>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</si>
  <si>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</si>
  <si>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</si>
  <si>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</si>
  <si>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</si>
  <si>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</si>
  <si>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</si>
  <si>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</si>
  <si>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</si>
  <si>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</si>
  <si>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</si>
  <si>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</si>
  <si>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</si>
  <si>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</si>
  <si>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</si>
  <si>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</si>
  <si>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</si>
  <si>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</si>
  <si>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</si>
  <si>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</si>
  <si>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</si>
  <si>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</si>
  <si>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</si>
  <si>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</si>
  <si>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</si>
  <si>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</si>
  <si>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</si>
  <si>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</si>
  <si>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</si>
  <si>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</si>
  <si>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</si>
  <si>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</si>
  <si>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</si>
  <si>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</si>
  <si>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</si>
  <si>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</si>
  <si>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</si>
  <si>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</si>
  <si>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</si>
  <si>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</si>
  <si>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</si>
  <si>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</si>
  <si>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</si>
  <si>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</si>
  <si>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</si>
  <si>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</si>
  <si>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</si>
  <si>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</si>
  <si>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</si>
  <si>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</si>
  <si>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</si>
  <si>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</si>
  <si>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</si>
  <si>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</si>
  <si>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</si>
  <si>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</si>
  <si>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</si>
  <si>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</si>
  <si>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</si>
  <si>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</si>
  <si>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</si>
  <si>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</si>
  <si>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</si>
  <si>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</si>
  <si>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</si>
  <si>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</si>
  <si>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</si>
  <si>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</si>
  <si>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</si>
  <si>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</si>
  <si>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</si>
  <si>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</si>
  <si>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</si>
  <si>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</si>
  <si>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</si>
  <si>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</si>
  <si>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</si>
  <si>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</si>
  <si>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</si>
  <si>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</si>
  <si>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</si>
  <si>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</si>
  <si>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</si>
  <si>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</si>
  <si>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</si>
  <si>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</si>
  <si>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</si>
  <si>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</si>
  <si>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</si>
  <si>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</si>
  <si>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</si>
  <si>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</si>
  <si>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</si>
  <si>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</si>
  <si>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</si>
  <si>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</si>
  <si>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</si>
  <si>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</si>
  <si>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</si>
  <si>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</si>
  <si>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</si>
  <si>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</si>
  <si>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</si>
  <si>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</si>
  <si>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</si>
  <si>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</si>
  <si>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</si>
  <si>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</si>
  <si>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</si>
  <si>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</si>
  <si>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</si>
  <si>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</si>
  <si>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</si>
  <si>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</si>
  <si>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</si>
  <si>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</si>
  <si>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</si>
  <si>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</si>
  <si>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</si>
  <si>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</si>
  <si>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</si>
  <si>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</si>
  <si>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</si>
  <si>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</si>
  <si>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</si>
  <si>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</si>
  <si>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</si>
  <si>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</si>
  <si>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</si>
  <si>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</si>
  <si>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</si>
  <si>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</si>
  <si>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</si>
  <si>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</si>
  <si>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</si>
  <si>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</si>
  <si>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</si>
  <si>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</si>
  <si>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</si>
  <si>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</si>
  <si>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</si>
  <si>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</si>
  <si>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</si>
  <si>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</si>
  <si>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</si>
  <si>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</si>
  <si>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</si>
  <si>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</si>
  <si>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</si>
  <si>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</si>
  <si>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</si>
  <si>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</si>
  <si>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</si>
  <si>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</si>
  <si>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</si>
  <si>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</si>
  <si>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</si>
  <si>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</si>
  <si>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</si>
  <si>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</si>
  <si>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</si>
  <si>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</si>
  <si>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</si>
  <si>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</si>
  <si>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</si>
  <si>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</si>
  <si>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</si>
  <si>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</si>
  <si>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</si>
  <si>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</si>
  <si>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</si>
  <si>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</si>
  <si>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</si>
  <si>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</si>
  <si>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</si>
  <si>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</si>
  <si>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</si>
  <si>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</si>
  <si>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</si>
  <si>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</si>
  <si>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</si>
  <si>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</si>
  <si>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</si>
  <si>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</si>
  <si>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</si>
  <si>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</si>
  <si>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</si>
  <si>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</si>
  <si>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</si>
  <si>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</si>
  <si>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</si>
  <si>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</si>
  <si>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</si>
  <si>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</si>
  <si>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</si>
  <si>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</si>
  <si>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</si>
  <si>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</si>
  <si>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</si>
  <si>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</si>
  <si>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</si>
  <si>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</si>
  <si>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</si>
  <si>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</si>
  <si>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</si>
  <si>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</si>
  <si>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</si>
  <si>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</si>
  <si>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</si>
  <si>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</si>
  <si>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</si>
  <si>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</si>
  <si>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</si>
  <si>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</si>
  <si>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</si>
  <si>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</si>
  <si>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</si>
  <si>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</si>
  <si>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</si>
  <si>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</si>
  <si>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</si>
  <si>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</si>
  <si>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</si>
  <si>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</si>
  <si>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</si>
  <si>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</si>
  <si>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</si>
  <si>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</si>
  <si>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</si>
  <si>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</si>
  <si>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</si>
  <si>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</si>
  <si>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</si>
  <si>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</si>
  <si>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</si>
  <si>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</si>
  <si>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</si>
  <si>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</si>
  <si>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</si>
  <si>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</si>
  <si>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</si>
  <si>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</si>
  <si>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</si>
  <si>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</si>
  <si>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</si>
  <si>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</si>
  <si>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</si>
  <si>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</si>
  <si>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</si>
  <si>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</si>
  <si>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</si>
  <si>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</si>
  <si>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</si>
  <si>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</si>
  <si>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</si>
  <si>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</si>
  <si>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</si>
  <si>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</si>
  <si>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</si>
  <si>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</si>
  <si>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</si>
  <si>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</si>
  <si>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</si>
  <si>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</si>
  <si>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</si>
  <si>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</si>
  <si>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</si>
  <si>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</si>
  <si>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</si>
  <si>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</si>
  <si>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</si>
  <si>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</si>
  <si>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</si>
  <si>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</si>
  <si>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</si>
  <si>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</si>
  <si>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</si>
  <si>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</si>
  <si>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</si>
  <si>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</si>
  <si>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</si>
  <si>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</si>
  <si>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</si>
  <si>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</si>
  <si>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</si>
  <si>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</si>
  <si>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</si>
  <si>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</si>
  <si>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</si>
  <si>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</si>
  <si>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</si>
  <si>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</si>
  <si>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</si>
  <si>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</si>
  <si>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</si>
  <si>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</si>
  <si>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</si>
  <si>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</si>
  <si>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</si>
  <si>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</si>
  <si>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</si>
  <si>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</si>
  <si>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</si>
  <si>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</si>
  <si>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</si>
  <si>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</si>
  <si>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</si>
  <si>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</si>
  <si>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</si>
  <si>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</si>
  <si>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</si>
  <si>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</si>
  <si>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</si>
  <si>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</si>
  <si>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</si>
  <si>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</si>
  <si>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</si>
  <si>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</si>
  <si>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</si>
  <si>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</si>
  <si>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</si>
  <si>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</si>
  <si>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</si>
  <si>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</si>
  <si>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</si>
  <si>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</si>
  <si>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</si>
  <si>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</si>
  <si>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</si>
  <si>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</si>
  <si>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</si>
  <si>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</si>
  <si>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</si>
  <si>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</si>
  <si>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</si>
  <si>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</si>
  <si>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</si>
  <si>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</si>
  <si>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</si>
  <si>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</si>
  <si>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</si>
  <si>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</si>
  <si>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</si>
  <si>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</si>
  <si>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</si>
  <si>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</si>
  <si>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</si>
  <si>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</si>
  <si>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</si>
  <si>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</si>
  <si>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</si>
  <si>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</si>
  <si>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</si>
  <si>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</si>
  <si>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</si>
  <si>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</si>
  <si>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</si>
  <si>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</si>
  <si>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</si>
  <si>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</si>
  <si>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</si>
  <si>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</si>
  <si>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</si>
  <si>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</si>
  <si>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</si>
  <si>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</si>
  <si>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</si>
  <si>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</si>
  <si>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</si>
  <si>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</si>
  <si>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</si>
  <si>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</si>
  <si>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</si>
  <si>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</si>
  <si>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</si>
  <si>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</si>
  <si>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</si>
  <si>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</si>
  <si>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</si>
  <si>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</si>
  <si>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</si>
  <si>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</si>
  <si>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</si>
  <si>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</si>
  <si>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</si>
  <si>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</si>
  <si>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</si>
  <si>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</si>
  <si>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</si>
  <si>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</si>
  <si>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</si>
  <si>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</si>
  <si>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</si>
  <si>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</si>
  <si>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</si>
  <si>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</si>
  <si>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</si>
  <si>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</si>
  <si>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</si>
  <si>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</si>
  <si>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</si>
  <si>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</si>
  <si>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</si>
  <si>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</si>
  <si>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</si>
  <si>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</si>
  <si>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</si>
  <si>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</si>
  <si>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</si>
  <si>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</si>
  <si>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</si>
  <si>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</si>
  <si>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</si>
  <si>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</si>
  <si>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</si>
  <si>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</si>
  <si>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</si>
  <si>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</si>
  <si>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</si>
  <si>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</si>
  <si>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</si>
  <si>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</si>
  <si>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</si>
  <si>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</si>
  <si>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</si>
  <si>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</si>
  <si>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</si>
  <si>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</si>
  <si>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</si>
  <si>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</si>
  <si>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</si>
  <si>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</si>
  <si>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</si>
  <si>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</si>
  <si>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</si>
  <si>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</si>
  <si>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</si>
  <si>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</si>
  <si>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</si>
  <si>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</si>
  <si>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</si>
  <si>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</si>
  <si>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</si>
  <si>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</si>
  <si>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</si>
  <si>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</si>
  <si>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</si>
  <si>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</si>
  <si>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</si>
  <si>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</si>
  <si>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</si>
  <si>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</si>
  <si>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</si>
  <si>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</si>
  <si>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</si>
  <si>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</si>
  <si>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</si>
  <si>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</si>
  <si>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</si>
  <si>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</si>
  <si>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</si>
  <si>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</si>
  <si>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</si>
  <si>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</si>
  <si>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</si>
  <si>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</si>
  <si>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</si>
  <si>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</si>
  <si>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</si>
  <si>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</si>
  <si>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</si>
  <si>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</si>
  <si>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</si>
  <si>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</si>
  <si>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</si>
  <si>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</si>
  <si>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</si>
  <si>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</si>
  <si>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</si>
  <si>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</si>
  <si>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</si>
  <si>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</si>
  <si>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</si>
  <si>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</si>
  <si>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</si>
  <si>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</si>
  <si>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</si>
  <si>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</si>
  <si>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</si>
  <si>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</si>
  <si>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</si>
  <si>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</si>
  <si>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</si>
  <si>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</si>
  <si>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</si>
  <si>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</si>
  <si>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</si>
  <si>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</si>
  <si>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</si>
  <si>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</si>
  <si>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</si>
  <si>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</si>
  <si>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</si>
  <si>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</si>
  <si>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</si>
  <si>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</si>
  <si>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</si>
  <si>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</si>
  <si>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</si>
  <si>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</si>
  <si>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</si>
  <si>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</si>
  <si>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</si>
  <si>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</si>
  <si>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</si>
  <si>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</si>
  <si>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</si>
  <si>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</si>
  <si>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</si>
  <si>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</si>
  <si>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</si>
  <si>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</si>
  <si>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</si>
  <si>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</si>
  <si>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</si>
  <si>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</si>
  <si>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</si>
  <si>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</si>
  <si>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</si>
  <si>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</si>
  <si>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</si>
  <si>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</si>
  <si>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</si>
  <si>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</si>
  <si>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</si>
  <si>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</si>
  <si>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</si>
  <si>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</si>
  <si>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</si>
  <si>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</si>
  <si>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</si>
  <si>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</si>
  <si>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</si>
  <si>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</si>
  <si>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</si>
  <si>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</si>
  <si>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</si>
  <si>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</si>
  <si>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</si>
  <si>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</si>
  <si>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</si>
  <si>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</si>
  <si>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</si>
  <si>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</si>
  <si>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</si>
  <si>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</si>
  <si>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</si>
  <si>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</si>
  <si>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</si>
  <si>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</si>
  <si>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</si>
  <si>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</si>
  <si>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</si>
  <si>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</si>
  <si>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</si>
  <si>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</si>
  <si>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</si>
  <si>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</si>
  <si>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</si>
  <si>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</si>
  <si>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</si>
  <si>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</si>
  <si>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</si>
  <si>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</si>
  <si>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</si>
  <si>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</si>
  <si>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</si>
  <si>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</si>
  <si>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</si>
  <si>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</si>
  <si>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</si>
  <si>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</si>
  <si>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</si>
  <si>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</si>
  <si>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</si>
  <si>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</si>
  <si>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</si>
  <si>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</si>
  <si>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</si>
  <si>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</si>
  <si>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</si>
  <si>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</si>
  <si>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</si>
  <si>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</si>
  <si>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</si>
  <si>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</si>
  <si>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</si>
  <si>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</si>
  <si>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</si>
  <si>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</si>
  <si>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</si>
  <si>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</si>
  <si>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</si>
  <si>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</si>
  <si>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</si>
  <si>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</si>
  <si>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</si>
  <si>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</si>
  <si>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</si>
  <si>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</si>
  <si>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</si>
  <si>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</si>
  <si>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</si>
  <si>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</si>
  <si>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</si>
  <si>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</si>
  <si>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</si>
  <si>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</si>
  <si>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</si>
  <si>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</si>
  <si>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</si>
  <si>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</si>
  <si>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</si>
  <si>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</si>
  <si>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</si>
  <si>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</si>
  <si>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</si>
  <si>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</si>
  <si>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</si>
  <si>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</si>
  <si>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</si>
  <si>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</si>
  <si>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</si>
  <si>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</si>
  <si>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</si>
  <si>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</si>
  <si>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</si>
  <si>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</si>
  <si>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</si>
  <si>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</si>
  <si>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</si>
  <si>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</si>
  <si>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</si>
  <si>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</si>
  <si>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</si>
  <si>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</si>
  <si>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</si>
  <si>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</si>
  <si>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</si>
  <si>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</si>
  <si>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</si>
  <si>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</si>
  <si>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</si>
  <si>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</si>
  <si>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</si>
  <si>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</si>
  <si>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</si>
  <si>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</si>
  <si>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</si>
  <si>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</si>
  <si>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</si>
  <si>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</si>
  <si>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</si>
  <si>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</si>
  <si>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</si>
  <si>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</si>
  <si>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</si>
  <si>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</si>
  <si>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</si>
  <si>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</si>
  <si>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</si>
  <si>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</si>
  <si>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</si>
  <si>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</si>
  <si>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</si>
  <si>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</si>
  <si>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</si>
  <si>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</si>
  <si>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</si>
  <si>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</si>
  <si>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</si>
  <si>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</si>
  <si>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</si>
  <si>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</si>
  <si>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</si>
  <si>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</si>
  <si>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</si>
  <si>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</si>
  <si>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</si>
  <si>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</si>
  <si>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</si>
  <si>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</si>
  <si>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</si>
  <si>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</si>
  <si>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</si>
  <si>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</si>
  <si>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</si>
  <si>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</si>
  <si>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</si>
  <si>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</si>
  <si>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</si>
  <si>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</si>
  <si>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</si>
  <si>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</si>
  <si>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</si>
  <si>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</si>
  <si>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</si>
  <si>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</si>
  <si>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</si>
  <si>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</si>
  <si>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</si>
  <si>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</si>
  <si>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</si>
  <si>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</si>
  <si>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</si>
  <si>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</si>
  <si>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</si>
  <si>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</si>
  <si>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</si>
  <si>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</si>
  <si>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</si>
  <si>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</si>
  <si>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</si>
  <si>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</si>
  <si>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</si>
  <si>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</si>
  <si>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</si>
  <si>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</si>
  <si>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</si>
  <si>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</si>
  <si>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</si>
  <si>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</si>
  <si>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</si>
  <si>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</si>
  <si>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</si>
  <si>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</si>
  <si>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</si>
  <si>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</si>
  <si>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</si>
  <si>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</si>
  <si>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</si>
  <si>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</si>
  <si>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</si>
  <si>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</si>
  <si>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</si>
  <si>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</si>
  <si>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</si>
  <si>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</si>
  <si>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</si>
  <si>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</si>
  <si>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</si>
  <si>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</si>
  <si>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</si>
  <si>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</si>
  <si>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</si>
  <si>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</si>
  <si>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</si>
  <si>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</si>
  <si>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</si>
  <si>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</si>
  <si>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</si>
  <si>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</si>
  <si>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</si>
  <si>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</si>
  <si>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</si>
  <si>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</si>
  <si>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</si>
  <si>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</si>
  <si>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</si>
  <si>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</si>
  <si>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</si>
  <si>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</si>
  <si>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</si>
  <si>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</si>
  <si>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</si>
  <si>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</si>
  <si>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</si>
  <si>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</si>
  <si>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</si>
  <si>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</si>
  <si>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</si>
  <si>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</si>
  <si>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</si>
  <si>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</si>
  <si>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</si>
  <si>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</si>
  <si>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</si>
  <si>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</si>
  <si>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</si>
  <si>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</si>
  <si>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</si>
  <si>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</si>
  <si>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</si>
  <si>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</si>
  <si>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</si>
  <si>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</si>
  <si>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</si>
  <si>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</si>
  <si>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</si>
  <si>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</si>
  <si>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</si>
  <si>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</si>
  <si>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</si>
  <si>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</si>
  <si>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</si>
  <si>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</si>
  <si>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</si>
  <si>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</si>
  <si>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</si>
  <si>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</si>
  <si>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</si>
  <si>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</si>
  <si>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</si>
  <si>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</si>
  <si>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</si>
  <si>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</si>
  <si>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</si>
  <si>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</si>
  <si>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</si>
  <si>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</si>
  <si>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</si>
  <si>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</si>
  <si>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</si>
  <si>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</si>
  <si>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</si>
  <si>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</si>
  <si>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</si>
  <si>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</si>
  <si>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</si>
  <si>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</si>
  <si>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</si>
  <si>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</si>
  <si>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</si>
  <si>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</si>
  <si>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</si>
  <si>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</si>
  <si>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</si>
  <si>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</si>
  <si>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</si>
  <si>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</si>
  <si>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</si>
  <si>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</si>
  <si>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</si>
  <si>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</si>
  <si>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</si>
  <si>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</si>
  <si>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</si>
  <si>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</si>
  <si>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</si>
  <si>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</si>
  <si>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</si>
  <si>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</si>
  <si>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</si>
  <si>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</si>
  <si>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</si>
  <si>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</si>
  <si>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</si>
  <si>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</si>
  <si>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</si>
  <si>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</si>
  <si>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</si>
  <si>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</si>
  <si>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</si>
  <si>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</si>
  <si>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</si>
  <si>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</si>
  <si>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</si>
  <si>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</si>
  <si>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</si>
  <si>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</si>
  <si>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</si>
  <si>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</si>
  <si>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</si>
  <si>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</si>
  <si>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</si>
  <si>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</si>
  <si>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</si>
  <si>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</si>
  <si>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</si>
  <si>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</si>
  <si>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</si>
  <si>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</si>
  <si>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</si>
  <si>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</si>
  <si>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</si>
  <si>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</si>
  <si>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</si>
  <si>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</si>
  <si>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</si>
  <si>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</si>
  <si>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</si>
  <si>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</si>
  <si>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</si>
  <si>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</si>
  <si>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</si>
  <si>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</si>
  <si>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</si>
  <si>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</si>
  <si>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</si>
  <si>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</si>
  <si>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</si>
  <si>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</si>
  <si>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</si>
  <si>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</si>
  <si>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</si>
  <si>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</si>
  <si>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</si>
  <si>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</si>
  <si>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</si>
  <si>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</si>
  <si>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</si>
  <si>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</si>
  <si>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</si>
  <si>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</si>
  <si>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</si>
  <si>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</si>
  <si>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</si>
  <si>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</si>
  <si>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</si>
  <si>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</si>
  <si>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</si>
  <si>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</si>
  <si>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</si>
  <si>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</si>
  <si>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</si>
  <si>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</si>
  <si>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</si>
  <si>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</si>
  <si>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</si>
  <si>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</si>
  <si>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</si>
  <si>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</si>
  <si>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</si>
  <si>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</si>
  <si>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</si>
  <si>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</si>
  <si>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</si>
  <si>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</si>
  <si>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</si>
  <si>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</si>
  <si>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</si>
  <si>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</si>
  <si>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</si>
  <si>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</si>
  <si>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</si>
  <si>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</si>
  <si>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</si>
  <si>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</si>
  <si>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</si>
  <si>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</si>
  <si>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</si>
  <si>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</si>
  <si>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</si>
  <si>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</si>
  <si>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</si>
  <si>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</si>
  <si>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</si>
  <si>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</si>
  <si>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</si>
  <si>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</si>
  <si>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</si>
  <si>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</si>
  <si>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</si>
  <si>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</si>
  <si>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</si>
  <si>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</si>
  <si>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</si>
  <si>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</si>
  <si>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</si>
  <si>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</si>
  <si>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</si>
  <si>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</si>
  <si>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</si>
  <si>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</si>
  <si>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</si>
  <si>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</si>
  <si>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</si>
  <si>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</si>
  <si>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</si>
  <si>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</si>
  <si>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</si>
  <si>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</si>
  <si>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</si>
  <si>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</si>
  <si>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</si>
  <si>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</si>
  <si>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</si>
  <si>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</si>
  <si>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</si>
  <si>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</si>
  <si>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</si>
  <si>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</si>
  <si>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</si>
  <si>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</si>
  <si>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</si>
  <si>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</si>
  <si>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</si>
  <si>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</si>
  <si>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</si>
  <si>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</si>
  <si>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</si>
  <si>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</si>
  <si>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</si>
  <si>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</si>
  <si>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</si>
  <si>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</si>
  <si>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</si>
  <si>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</si>
  <si>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</si>
  <si>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</si>
  <si>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</si>
  <si>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</si>
  <si>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</si>
  <si>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</si>
  <si>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</si>
  <si>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</si>
  <si>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</si>
  <si>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</si>
  <si>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</si>
  <si>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</si>
  <si>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</si>
  <si>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</si>
  <si>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</si>
  <si>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</si>
  <si>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</si>
  <si>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</si>
  <si>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</si>
  <si>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</si>
  <si>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</si>
  <si>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</si>
  <si>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</si>
  <si>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</si>
  <si>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</si>
  <si>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</si>
  <si>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</si>
  <si>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</si>
  <si>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</si>
  <si>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</si>
  <si>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</si>
  <si>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</si>
  <si>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</si>
  <si>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</si>
  <si>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</si>
  <si>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</si>
  <si>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</si>
  <si>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</si>
  <si>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</si>
  <si>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</si>
  <si>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</si>
  <si>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</si>
  <si>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</si>
  <si>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</si>
  <si>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</si>
  <si>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</si>
  <si>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</si>
  <si>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</si>
  <si>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</si>
  <si>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</si>
  <si>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</si>
  <si>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</si>
  <si>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</si>
  <si>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</si>
  <si>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</si>
  <si>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</si>
  <si>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</si>
  <si>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</si>
  <si>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</si>
  <si>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</si>
  <si>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</si>
  <si>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</si>
  <si>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</si>
  <si>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</si>
  <si>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</si>
  <si>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</si>
  <si>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</si>
  <si>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</si>
  <si>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</si>
  <si>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</si>
  <si>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</si>
  <si>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</si>
  <si>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</si>
  <si>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</si>
  <si>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</si>
  <si>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</si>
  <si>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</si>
  <si>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</si>
  <si>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</si>
  <si>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</si>
  <si>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</si>
  <si>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</si>
  <si>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</si>
  <si>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</si>
  <si>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</si>
  <si>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</si>
  <si>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</si>
  <si>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</si>
  <si>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</si>
  <si>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</si>
  <si>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</si>
  <si>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</si>
  <si>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</si>
  <si>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</si>
  <si>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</si>
  <si>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</si>
  <si>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</si>
  <si>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</si>
  <si>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</si>
  <si>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</si>
  <si>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</si>
  <si>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</si>
  <si>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</si>
  <si>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</si>
  <si>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</si>
  <si>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</si>
  <si>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</si>
  <si>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</si>
  <si>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</si>
  <si>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</si>
  <si>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</si>
  <si>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</si>
  <si>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</si>
  <si>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</si>
  <si>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</si>
  <si>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</si>
  <si>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</si>
  <si>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</si>
  <si>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</si>
  <si>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</si>
  <si>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</si>
  <si>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</si>
  <si>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</si>
  <si>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</si>
  <si>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</si>
  <si>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</si>
  <si>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</si>
  <si>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</si>
  <si>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</si>
  <si>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</si>
  <si>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</si>
  <si>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</si>
  <si>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</si>
  <si>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</si>
  <si>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</si>
  <si>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</si>
  <si>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</si>
  <si>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</si>
  <si>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</si>
  <si>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</si>
  <si>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</si>
  <si>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</si>
  <si>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</si>
  <si>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</si>
  <si>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</si>
  <si>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</si>
  <si>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</si>
  <si>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</si>
  <si>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</si>
  <si>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</si>
  <si>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</si>
  <si>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</si>
  <si>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</si>
  <si>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</si>
  <si>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</si>
  <si>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</si>
  <si>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</si>
  <si>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</si>
  <si>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</si>
  <si>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</si>
  <si>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</si>
  <si>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</si>
  <si>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</si>
  <si>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</si>
  <si>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</si>
  <si>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</si>
  <si>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</si>
  <si>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</si>
  <si>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</si>
  <si>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</si>
  <si>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</si>
  <si>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</si>
  <si>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</si>
  <si>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</si>
  <si>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</si>
  <si>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</si>
  <si>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</si>
  <si>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</si>
  <si>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</si>
  <si>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</si>
  <si>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</si>
  <si>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</si>
  <si>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</si>
  <si>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</si>
  <si>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</si>
  <si>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</si>
  <si>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</si>
  <si>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</si>
  <si>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</si>
  <si>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</si>
  <si>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</si>
  <si>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</si>
  <si>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</si>
  <si>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</si>
  <si>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</si>
  <si>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</si>
  <si>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</si>
  <si>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</si>
  <si>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</si>
  <si>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</si>
  <si>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</si>
  <si>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</si>
  <si>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</si>
  <si>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</si>
  <si>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</si>
  <si>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</si>
  <si>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</si>
  <si>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</si>
  <si>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</si>
  <si>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</si>
  <si>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</si>
  <si>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</si>
  <si>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</si>
  <si>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</si>
  <si>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</si>
  <si>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</si>
  <si>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</si>
  <si>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</si>
  <si>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</si>
  <si>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</si>
  <si>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</si>
  <si>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</si>
  <si>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</si>
  <si>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</si>
  <si>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</si>
  <si>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</si>
  <si>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</si>
  <si>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</si>
  <si>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</si>
  <si>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</si>
  <si>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</si>
  <si>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</si>
  <si>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</si>
  <si>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</si>
  <si>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</si>
  <si>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</si>
  <si>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</si>
  <si>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</si>
  <si>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</si>
  <si>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</si>
  <si>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</si>
  <si>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</si>
  <si>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</si>
  <si>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</si>
  <si>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</si>
  <si>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</si>
  <si>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</si>
  <si>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</si>
  <si>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</si>
  <si>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</si>
  <si>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</si>
  <si>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</si>
  <si>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</si>
  <si>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</si>
  <si>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</si>
  <si>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</si>
  <si>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</si>
  <si>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</si>
  <si>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</si>
  <si>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</si>
  <si>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</si>
  <si>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</si>
  <si>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</si>
  <si>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</si>
  <si>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</si>
  <si>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</si>
  <si>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</si>
  <si>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</si>
  <si>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</si>
  <si>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</si>
  <si>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</si>
  <si>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</si>
  <si>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</si>
  <si>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</si>
  <si>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</si>
  <si>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</si>
  <si>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</si>
  <si>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</si>
  <si>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</si>
  <si>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</si>
  <si>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</si>
  <si>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</si>
  <si>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</si>
  <si>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</si>
  <si>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</si>
  <si>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</si>
  <si>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</si>
  <si>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</si>
  <si>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</si>
  <si>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</si>
  <si>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</si>
  <si>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</si>
  <si>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</si>
  <si>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</si>
  <si>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</si>
  <si>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</si>
  <si>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</si>
  <si>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</si>
  <si>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</si>
  <si>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</si>
  <si>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</si>
  <si>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</si>
  <si>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</si>
  <si>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</si>
  <si>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</si>
  <si>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</si>
  <si>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</si>
  <si>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</si>
  <si>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</si>
  <si>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</si>
  <si>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</si>
  <si>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</si>
  <si>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</si>
  <si>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</si>
  <si>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</si>
  <si>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</si>
  <si>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</si>
  <si>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</si>
  <si>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</si>
  <si>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</si>
  <si>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</si>
  <si>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</si>
  <si>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</si>
  <si>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</si>
  <si>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</si>
  <si>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</si>
  <si>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</si>
  <si>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</si>
  <si>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</si>
  <si>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</si>
  <si>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</si>
  <si>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</si>
  <si>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</si>
  <si>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</si>
  <si>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</si>
  <si>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</si>
  <si>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</si>
  <si>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</si>
  <si>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</si>
  <si>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</si>
  <si>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</si>
  <si>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</si>
  <si>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</si>
  <si>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</si>
  <si>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</si>
  <si>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</si>
  <si>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</si>
  <si>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</si>
  <si>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</si>
  <si>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</si>
  <si>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</si>
  <si>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</si>
  <si>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</si>
  <si>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</si>
  <si>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</si>
  <si>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</si>
  <si>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</si>
  <si>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</si>
  <si>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</si>
  <si>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</si>
  <si>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</si>
  <si>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</si>
  <si>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</si>
  <si>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</si>
  <si>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</si>
  <si>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</si>
  <si>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</si>
  <si>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</si>
  <si>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</si>
  <si>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</si>
  <si>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</si>
  <si>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</si>
  <si>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</si>
  <si>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</si>
  <si>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</si>
  <si>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</si>
  <si>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</si>
  <si>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</si>
  <si>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</si>
  <si>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</si>
  <si>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</si>
  <si>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</si>
  <si>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</si>
  <si>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</si>
  <si>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</si>
  <si>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</si>
  <si>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</si>
  <si>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</si>
  <si>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</si>
  <si>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</si>
  <si>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</si>
  <si>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</si>
  <si>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</si>
  <si>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</si>
  <si>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</si>
  <si>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</si>
  <si>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</si>
  <si>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</si>
  <si>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</si>
  <si>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</si>
  <si>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</si>
  <si>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</si>
  <si>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</si>
  <si>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</si>
  <si>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</si>
  <si>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</si>
  <si>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</si>
  <si>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</si>
  <si>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</si>
  <si>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</si>
  <si>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</si>
  <si>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</si>
  <si>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</si>
  <si>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</si>
  <si>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</si>
  <si>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</si>
  <si>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</si>
  <si>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</si>
  <si>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</si>
  <si>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</si>
  <si>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</si>
  <si>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</si>
  <si>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</si>
  <si>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</si>
  <si>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</si>
  <si>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</si>
  <si>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</si>
  <si>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</si>
  <si>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</si>
  <si>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</si>
  <si>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</si>
  <si>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</si>
  <si>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</si>
  <si>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</si>
  <si>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</si>
  <si>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</si>
  <si>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</si>
  <si>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</si>
  <si>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</si>
  <si>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</si>
  <si>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</si>
  <si>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</si>
  <si>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</si>
  <si>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</si>
  <si>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</si>
  <si>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</si>
  <si>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</si>
  <si>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</si>
  <si>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</si>
  <si>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</si>
  <si>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</si>
  <si>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</si>
  <si>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</si>
  <si>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</si>
  <si>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</si>
  <si>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</si>
  <si>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</si>
  <si>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</si>
  <si>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</si>
  <si>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</si>
  <si>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</si>
  <si>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</si>
  <si>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</si>
  <si>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</si>
  <si>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</si>
  <si>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</si>
  <si>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</si>
  <si>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</si>
  <si>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</si>
  <si>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</si>
  <si>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</si>
  <si>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</si>
  <si>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</si>
  <si>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</si>
  <si>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</si>
  <si>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</si>
  <si>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</si>
  <si>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</si>
  <si>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</si>
  <si>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</si>
  <si>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</si>
  <si>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</si>
  <si>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</si>
  <si>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</si>
  <si>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</si>
  <si>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</si>
  <si>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</si>
  <si>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</si>
  <si>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</si>
  <si>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</si>
  <si>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</si>
  <si>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</si>
  <si>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</si>
  <si>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</si>
  <si>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</si>
  <si>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</si>
  <si>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</si>
  <si>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</si>
  <si>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</si>
  <si>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</si>
  <si>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</si>
  <si>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</si>
  <si>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</si>
  <si>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</si>
  <si>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</si>
  <si>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</si>
  <si>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</si>
  <si>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</si>
  <si>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</si>
  <si>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</si>
  <si>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</si>
  <si>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</si>
  <si>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</si>
  <si>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</si>
  <si>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</si>
  <si>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</si>
  <si>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</si>
  <si>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</si>
  <si>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</si>
  <si>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</si>
  <si>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</si>
  <si>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</si>
  <si>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</si>
  <si>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</si>
  <si>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</si>
  <si>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</si>
  <si>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</si>
  <si>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</si>
  <si>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</si>
  <si>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</si>
  <si>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</si>
  <si>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</si>
  <si>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</si>
  <si>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</si>
  <si>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</si>
  <si>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</si>
  <si>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</si>
  <si>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</si>
  <si>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</si>
  <si>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</si>
  <si>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</si>
  <si>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</si>
  <si>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</si>
  <si>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</si>
  <si>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</si>
  <si>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</si>
  <si>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</si>
  <si>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</si>
  <si>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</si>
  <si>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</si>
  <si>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</si>
  <si>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</si>
  <si>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</si>
  <si>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</si>
  <si>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</si>
  <si>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</si>
  <si>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</si>
  <si>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</si>
  <si>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</si>
  <si>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</si>
  <si>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</si>
  <si>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</si>
  <si>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</si>
  <si>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</si>
  <si>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</si>
  <si>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</si>
  <si>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</si>
  <si>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</si>
  <si>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</si>
  <si>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</si>
  <si>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</si>
  <si>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</si>
  <si>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</si>
  <si>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</si>
  <si>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</si>
  <si>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</si>
  <si>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</si>
  <si>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</si>
  <si>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</si>
  <si>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</si>
  <si>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</si>
  <si>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</si>
  <si>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</si>
  <si>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</si>
  <si>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</si>
  <si>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</si>
  <si>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</si>
  <si>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</si>
  <si>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</si>
  <si>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</si>
  <si>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</si>
  <si>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</si>
  <si>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</si>
  <si>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</si>
  <si>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</si>
  <si>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</si>
  <si>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</si>
  <si>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</si>
  <si>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</si>
  <si>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</si>
  <si>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</si>
  <si>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</si>
  <si>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</si>
  <si>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</si>
  <si>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</si>
  <si>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</si>
  <si>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</si>
  <si>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</si>
  <si>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</si>
  <si>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</si>
  <si>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</si>
  <si>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</si>
  <si>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</si>
  <si>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</si>
  <si>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</si>
  <si>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</si>
  <si>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</si>
  <si>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</si>
  <si>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</si>
  <si>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</si>
  <si>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</si>
  <si>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</si>
  <si>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</si>
  <si>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</si>
  <si>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</si>
  <si>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</si>
  <si>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</si>
  <si>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</si>
  <si>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</si>
  <si>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</si>
  <si>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</si>
  <si>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</si>
  <si>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</si>
  <si>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</si>
  <si>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</si>
  <si>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</si>
  <si>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</si>
  <si>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</si>
  <si>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</si>
  <si>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</si>
  <si>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</si>
  <si>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</si>
  <si>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</si>
  <si>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</si>
  <si>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</si>
  <si>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</si>
  <si>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</si>
  <si>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</si>
  <si>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</si>
  <si>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</si>
  <si>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</si>
  <si>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</si>
  <si>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</si>
  <si>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</si>
  <si>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</si>
  <si>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</si>
  <si>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</si>
  <si>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</si>
  <si>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</si>
  <si>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</si>
  <si>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</si>
  <si>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</si>
  <si>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</si>
  <si>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</si>
  <si>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</si>
  <si>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</si>
  <si>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</si>
  <si>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</si>
  <si>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</si>
  <si>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</si>
  <si>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</si>
  <si>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</si>
  <si>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</si>
  <si>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</si>
  <si>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</si>
  <si>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</si>
  <si>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</si>
  <si>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</si>
  <si>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</si>
  <si>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</si>
  <si>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</si>
  <si>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</si>
  <si>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</si>
  <si>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</si>
  <si>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</si>
  <si>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</si>
  <si>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</si>
  <si>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</si>
  <si>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</si>
  <si>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</si>
  <si>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</si>
  <si>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</si>
  <si>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</si>
  <si>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</si>
  <si>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</si>
  <si>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</si>
  <si>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</si>
  <si>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</si>
  <si>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</si>
  <si>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</si>
  <si>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</si>
  <si>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</si>
  <si>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</si>
  <si>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</si>
  <si>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</si>
  <si>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</si>
  <si>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</si>
  <si>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</si>
  <si>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</si>
  <si>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</si>
  <si>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</si>
  <si>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</si>
  <si>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</si>
  <si>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</si>
  <si>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</si>
  <si>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</si>
  <si>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</si>
  <si>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</si>
  <si>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</si>
  <si>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</si>
  <si>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</si>
  <si>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</si>
  <si>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</si>
  <si>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</si>
  <si>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</si>
  <si>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</si>
  <si>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</si>
  <si>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</si>
  <si>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</si>
  <si>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</si>
  <si>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</si>
  <si>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</si>
  <si>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</si>
  <si>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</si>
  <si>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</si>
  <si>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</si>
  <si>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</si>
  <si>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</si>
  <si>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</si>
  <si>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</si>
  <si>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</si>
  <si>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</si>
  <si>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</si>
  <si>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</si>
  <si>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</si>
  <si>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</si>
  <si>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</si>
  <si>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</si>
  <si>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</si>
  <si>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</si>
  <si>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</si>
  <si>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</si>
  <si>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</si>
  <si>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</si>
  <si>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</si>
  <si>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</si>
  <si>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</si>
  <si>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</si>
  <si>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</si>
  <si>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</si>
  <si>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</si>
  <si>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</si>
  <si>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</si>
  <si>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</si>
  <si>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</si>
  <si>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</si>
  <si>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</si>
  <si>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</si>
  <si>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</si>
  <si>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</si>
  <si>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</si>
  <si>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</si>
  <si>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</si>
  <si>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</si>
  <si>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</si>
  <si>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</si>
  <si>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</si>
  <si>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</si>
  <si>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</si>
  <si>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</si>
  <si>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</si>
  <si>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</si>
  <si>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</si>
  <si>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</si>
  <si>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</si>
  <si>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</si>
  <si>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</si>
  <si>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</si>
  <si>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</si>
  <si>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</si>
  <si>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</si>
  <si>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</si>
  <si>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</si>
  <si>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</si>
  <si>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</si>
  <si>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</si>
  <si>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</si>
  <si>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</si>
  <si>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</si>
  <si>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</si>
  <si>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</si>
  <si>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</si>
  <si>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</si>
  <si>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</si>
  <si>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</si>
  <si>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</si>
  <si>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</si>
  <si>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</si>
  <si>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</si>
  <si>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</si>
  <si>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</si>
  <si>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</si>
  <si>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</si>
  <si>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</si>
  <si>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</si>
  <si>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</si>
  <si>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</si>
  <si>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</si>
  <si>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</si>
  <si>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</si>
  <si>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</si>
  <si>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</si>
  <si>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</si>
  <si>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</si>
  <si>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</si>
  <si>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</si>
  <si>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</si>
  <si>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</si>
  <si>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</si>
  <si>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</si>
  <si>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</si>
  <si>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</si>
  <si>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</si>
  <si>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</si>
  <si>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</si>
  <si>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</si>
  <si>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</si>
  <si>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</si>
  <si>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</si>
  <si>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</si>
  <si>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</si>
  <si>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</si>
  <si>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</si>
  <si>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</si>
  <si>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</si>
  <si>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</si>
  <si>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</si>
  <si>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</si>
  <si>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</si>
  <si>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</si>
  <si>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</si>
  <si>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</si>
  <si>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</si>
  <si>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</si>
  <si>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</si>
  <si>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</si>
  <si>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</si>
  <si>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</si>
  <si>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</si>
  <si>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</si>
  <si>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</si>
  <si>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</si>
  <si>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</si>
  <si>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</si>
  <si>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</si>
  <si>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</si>
  <si>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</si>
  <si>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</si>
  <si>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</si>
  <si>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</si>
  <si>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</si>
  <si>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</si>
  <si>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</si>
  <si>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</si>
  <si>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</si>
  <si>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</si>
  <si>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</si>
  <si>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</si>
  <si>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</si>
  <si>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</si>
  <si>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</si>
  <si>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</si>
  <si>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</si>
  <si>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</si>
  <si>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</si>
  <si>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</si>
  <si>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</si>
  <si>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</si>
  <si>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</si>
  <si>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</si>
  <si>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</si>
  <si>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</si>
  <si>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</si>
  <si>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</si>
  <si>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</si>
  <si>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</si>
  <si>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</si>
  <si>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</si>
  <si>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</si>
  <si>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</si>
  <si>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</si>
  <si>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</si>
  <si>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</si>
  <si>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</si>
  <si>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</si>
  <si>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</si>
  <si>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</si>
  <si>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</si>
  <si>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</si>
  <si>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</si>
  <si>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</si>
  <si>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</si>
  <si>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</si>
  <si>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</si>
  <si>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</si>
  <si>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</si>
  <si>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</si>
  <si>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</si>
  <si>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</si>
  <si>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</si>
  <si>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</si>
  <si>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</si>
  <si>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</si>
  <si>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</si>
  <si>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</si>
  <si>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</si>
  <si>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</si>
  <si>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</si>
  <si>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</si>
  <si>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</si>
  <si>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</si>
  <si>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</si>
  <si>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</si>
  <si>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</si>
  <si>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</si>
  <si>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</si>
  <si>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</si>
  <si>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</si>
  <si>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</si>
  <si>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</si>
  <si>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</si>
  <si>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</si>
  <si>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</si>
  <si>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</si>
  <si>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</si>
  <si>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</si>
  <si>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</si>
  <si>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</si>
  <si>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</si>
  <si>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</si>
  <si>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</si>
  <si>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</si>
  <si>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</si>
  <si>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</si>
  <si>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</si>
  <si>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</si>
  <si>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</si>
  <si>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</si>
  <si>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</si>
  <si>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</si>
  <si>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</si>
  <si>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</si>
  <si>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</si>
  <si>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</si>
  <si>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</si>
  <si>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</si>
  <si>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</si>
  <si>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</si>
  <si>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</si>
  <si>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</si>
  <si>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</si>
  <si>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</si>
  <si>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</si>
  <si>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</si>
  <si>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</si>
  <si>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</si>
  <si>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</si>
  <si>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</si>
  <si>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</si>
  <si>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</si>
  <si>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</si>
  <si>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</si>
  <si>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</si>
  <si>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</si>
  <si>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</si>
  <si>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</si>
  <si>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</si>
  <si>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</si>
  <si>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</si>
  <si>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</si>
  <si>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</si>
  <si>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</si>
  <si>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</si>
  <si>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</si>
  <si>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</si>
  <si>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</si>
  <si>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</si>
  <si>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</si>
  <si>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</si>
  <si>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</si>
  <si>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</si>
  <si>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</si>
  <si>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</si>
  <si>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</si>
  <si>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</si>
  <si>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</si>
  <si>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</si>
  <si>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</si>
  <si>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</si>
  <si>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</si>
  <si>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</si>
  <si>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</si>
  <si>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</si>
  <si>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</si>
  <si>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</si>
  <si>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</si>
  <si>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</si>
  <si>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</si>
  <si>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</si>
  <si>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</si>
  <si>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</si>
  <si>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</si>
  <si>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</si>
  <si>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</si>
  <si>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</si>
  <si>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</si>
  <si>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</si>
  <si>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</si>
  <si>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</si>
  <si>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</si>
  <si>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</si>
  <si>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</si>
  <si>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</si>
  <si>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</si>
  <si>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</si>
  <si>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</si>
  <si>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</si>
  <si>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</si>
  <si>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</si>
  <si>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</si>
  <si>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</si>
  <si>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</si>
  <si>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</si>
  <si>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</si>
  <si>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</si>
  <si>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</si>
  <si>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</si>
  <si>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</si>
  <si>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</si>
  <si>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</si>
  <si>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</si>
  <si>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</si>
  <si>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</si>
  <si>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</si>
  <si>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</si>
  <si>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</si>
  <si>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</si>
  <si>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</si>
  <si>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</si>
  <si>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</si>
  <si>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</si>
  <si>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</si>
  <si>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</si>
  <si>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</si>
  <si>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</si>
  <si>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</si>
  <si>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</si>
  <si>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</si>
  <si>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</si>
  <si>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</si>
  <si>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</si>
  <si>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</si>
  <si>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</si>
  <si>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</si>
  <si>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</si>
  <si>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</si>
  <si>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</si>
  <si>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</si>
  <si>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</si>
  <si>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</si>
  <si>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</si>
  <si>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</si>
  <si>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</si>
  <si>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</si>
  <si>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</si>
  <si>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</si>
  <si>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</si>
  <si>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</si>
  <si>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</si>
  <si>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</si>
  <si>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</si>
  <si>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</si>
  <si>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</si>
  <si>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</si>
  <si>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</si>
  <si>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</si>
  <si>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</si>
  <si>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</si>
  <si>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</si>
  <si>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</si>
  <si>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</si>
  <si>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</si>
  <si>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</si>
  <si>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</si>
  <si>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</si>
  <si>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</si>
  <si>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</si>
  <si>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</si>
  <si>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</si>
  <si>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</si>
  <si>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</si>
  <si>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</si>
  <si>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</si>
  <si>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</si>
  <si>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</si>
  <si>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</si>
  <si>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</si>
  <si>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</si>
  <si>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</si>
  <si>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</si>
  <si>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</si>
  <si>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</si>
  <si>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</si>
  <si>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</si>
  <si>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</si>
  <si>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</si>
  <si>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</si>
  <si>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</si>
  <si>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</si>
  <si>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</si>
  <si>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</si>
  <si>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</si>
  <si>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</si>
  <si>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</si>
  <si>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</si>
  <si>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</si>
  <si>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</si>
  <si>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</si>
  <si>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</si>
  <si>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</si>
  <si>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</si>
  <si>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</si>
  <si>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</si>
  <si>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</si>
  <si>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</si>
  <si>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</si>
  <si>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</si>
  <si>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</si>
  <si>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</si>
  <si>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</si>
  <si>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</si>
  <si>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</si>
  <si>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</si>
  <si>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</si>
  <si>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</si>
  <si>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</si>
  <si>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</si>
  <si>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</si>
  <si>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</si>
  <si>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</si>
  <si>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</si>
  <si>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</si>
  <si>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</si>
  <si>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</si>
  <si>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</si>
  <si>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</si>
  <si>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</si>
  <si>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</si>
  <si>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</si>
  <si>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</si>
  <si>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</si>
  <si>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</si>
  <si>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</si>
  <si>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</si>
  <si>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</si>
  <si>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</si>
  <si>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</si>
  <si>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</si>
  <si>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</si>
  <si>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</si>
  <si>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</si>
  <si>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</si>
  <si>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</si>
  <si>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</si>
  <si>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</si>
  <si>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</si>
  <si>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</si>
  <si>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</si>
  <si>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</si>
  <si>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</si>
  <si>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</si>
  <si>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</si>
  <si>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</si>
  <si>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</si>
  <si>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</si>
  <si>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</si>
  <si>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</si>
  <si>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</si>
  <si>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</si>
  <si>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</si>
  <si>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</si>
  <si>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</si>
  <si>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</si>
  <si>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</si>
  <si>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</si>
  <si>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</si>
  <si>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</si>
  <si>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</si>
  <si>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</si>
  <si>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</si>
  <si>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</si>
  <si>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</si>
  <si>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</si>
  <si>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</si>
  <si>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</si>
  <si>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</si>
  <si>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</si>
  <si>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</si>
  <si>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</si>
  <si>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</si>
  <si>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</si>
  <si>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</si>
  <si>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</si>
  <si>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</si>
  <si>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</si>
  <si>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</si>
  <si>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</si>
  <si>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</si>
  <si>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</si>
  <si>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</si>
  <si>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</si>
  <si>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</si>
  <si>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</si>
  <si>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</si>
  <si>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</si>
  <si>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</si>
  <si>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</si>
  <si>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</si>
  <si>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</si>
  <si>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</si>
  <si>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</si>
  <si>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</si>
  <si>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</si>
  <si>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</si>
  <si>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</si>
  <si>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</si>
  <si>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</si>
  <si>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</si>
  <si>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</si>
  <si>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</si>
  <si>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</si>
  <si>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</si>
  <si>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</si>
  <si>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</si>
  <si>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</si>
  <si>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</si>
  <si>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</si>
  <si>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</si>
  <si>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</si>
  <si>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</si>
  <si>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</si>
  <si>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</si>
  <si>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</si>
  <si>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</si>
  <si>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</si>
  <si>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</si>
  <si>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</si>
  <si>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</si>
  <si>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</si>
  <si>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</si>
  <si>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</si>
  <si>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</si>
  <si>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</si>
  <si>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</si>
  <si>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</si>
  <si>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</si>
  <si>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</si>
  <si>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</si>
  <si>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</si>
  <si>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</si>
  <si>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</si>
  <si>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</si>
  <si>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</si>
  <si>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</si>
  <si>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</si>
  <si>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</si>
  <si>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</si>
  <si>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</si>
  <si>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</si>
  <si>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</si>
  <si>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</si>
  <si>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</si>
  <si>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</si>
  <si>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</si>
  <si>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</si>
  <si>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</si>
  <si>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</si>
  <si>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</si>
  <si>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</si>
  <si>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</si>
  <si>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</si>
  <si>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</si>
  <si>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</si>
  <si>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</si>
  <si>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</si>
  <si>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</si>
  <si>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</si>
  <si>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</si>
  <si>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</si>
  <si>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</si>
  <si>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</si>
  <si>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</si>
  <si>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</si>
  <si>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</si>
  <si>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</si>
  <si>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</si>
  <si>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</si>
  <si>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</si>
  <si>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</si>
  <si>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</si>
  <si>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</si>
  <si>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</si>
  <si>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</si>
  <si>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</si>
  <si>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</si>
  <si>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</si>
  <si>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</si>
  <si>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</si>
  <si>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</si>
  <si>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</si>
  <si>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</si>
  <si>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</si>
  <si>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</si>
  <si>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</si>
  <si>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</si>
  <si>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</si>
  <si>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</si>
  <si>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</si>
  <si>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</si>
  <si>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</si>
  <si>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</si>
  <si>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</si>
  <si>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</si>
  <si>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</si>
  <si>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</si>
  <si>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</si>
  <si>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</si>
  <si>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</si>
  <si>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</si>
  <si>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</si>
  <si>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</si>
  <si>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</si>
  <si>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</si>
  <si>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</si>
  <si>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</si>
  <si>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</si>
  <si>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</si>
  <si>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</si>
  <si>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</si>
  <si>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</si>
  <si>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</si>
  <si>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</si>
  <si>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</si>
  <si>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</si>
  <si>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</si>
  <si>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</si>
  <si>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</si>
  <si>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</si>
  <si>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</si>
  <si>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</si>
  <si>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</si>
  <si>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</si>
  <si>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</si>
  <si>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</si>
  <si>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</si>
  <si>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</si>
  <si>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</si>
  <si>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</si>
  <si>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</si>
  <si>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</si>
  <si>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</si>
  <si>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</si>
  <si>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</si>
  <si>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</si>
  <si>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</si>
  <si>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</si>
  <si>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</si>
  <si>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</si>
  <si>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</si>
  <si>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</si>
  <si>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</si>
  <si>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</si>
  <si>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</si>
  <si>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</si>
  <si>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</si>
  <si>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</si>
  <si>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</si>
  <si>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</si>
  <si>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</si>
  <si>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</si>
  <si>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</si>
  <si>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</si>
  <si>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</si>
  <si>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</si>
  <si>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</si>
  <si>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</si>
  <si>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</si>
  <si>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</si>
  <si>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</si>
  <si>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</si>
  <si>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</si>
  <si>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</si>
  <si>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</si>
  <si>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</si>
  <si>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</si>
  <si>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</si>
  <si>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</si>
  <si>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</si>
  <si>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</si>
  <si>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</si>
  <si>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</si>
  <si>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</si>
  <si>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</si>
  <si>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</si>
  <si>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</si>
  <si>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</si>
  <si>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</si>
  <si>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</si>
  <si>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</si>
  <si>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</si>
  <si>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</si>
  <si>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</si>
  <si>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</si>
  <si>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</si>
  <si>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</si>
  <si>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</si>
  <si>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</si>
  <si>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</si>
  <si>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</si>
  <si>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</si>
  <si>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</si>
  <si>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</si>
  <si>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</si>
  <si>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</si>
  <si>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</si>
  <si>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</si>
  <si>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</si>
  <si>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</si>
  <si>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</si>
  <si>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</si>
  <si>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</si>
  <si>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</si>
  <si>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</si>
  <si>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</si>
  <si>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</si>
  <si>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</si>
  <si>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</si>
  <si>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</si>
  <si>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</si>
  <si>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</si>
  <si>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</si>
  <si>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</si>
  <si>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</si>
  <si>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</si>
  <si>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</si>
  <si>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</si>
  <si>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</si>
  <si>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</si>
  <si>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</si>
  <si>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</si>
  <si>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</si>
  <si>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</si>
  <si>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</si>
  <si>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</si>
  <si>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</si>
  <si>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</si>
  <si>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</si>
  <si>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</si>
  <si>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</si>
  <si>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</si>
  <si>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</si>
  <si>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</si>
  <si>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</si>
  <si>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</si>
  <si>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</si>
  <si>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</si>
  <si>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</si>
  <si>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</si>
  <si>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</si>
  <si>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</si>
  <si>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</si>
  <si>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</si>
  <si>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</si>
  <si>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</si>
  <si>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</si>
  <si>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</si>
  <si>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</si>
  <si>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</si>
  <si>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</si>
  <si>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</si>
  <si>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</si>
  <si>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</si>
  <si>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</si>
  <si>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</si>
  <si>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</si>
  <si>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</si>
  <si>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</si>
  <si>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</si>
  <si>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</si>
  <si>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</si>
  <si>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</si>
  <si>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</si>
  <si>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</si>
  <si>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</si>
  <si>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</si>
  <si>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</si>
  <si>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</si>
  <si>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</si>
  <si>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</si>
  <si>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</si>
  <si>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</si>
  <si>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</si>
  <si>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</si>
  <si>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</si>
  <si>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</si>
  <si>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</si>
  <si>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</si>
  <si>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</si>
  <si>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</si>
  <si>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</si>
  <si>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</si>
  <si>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</si>
  <si>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</si>
  <si>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</si>
  <si>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</si>
  <si>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</si>
  <si>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</si>
  <si>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</si>
  <si>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</si>
  <si>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</si>
  <si>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</si>
  <si>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</si>
  <si>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</si>
  <si>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</si>
  <si>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</si>
  <si>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</si>
  <si>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</si>
  <si>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</si>
  <si>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</si>
  <si>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</si>
  <si>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</si>
  <si>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</si>
  <si>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</si>
  <si>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</si>
  <si>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</si>
  <si>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</si>
  <si>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</si>
  <si>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</si>
  <si>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</si>
  <si>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</si>
  <si>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</si>
  <si>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</si>
  <si>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</si>
  <si>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</si>
  <si>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</si>
  <si>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</si>
  <si>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</si>
  <si>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</si>
  <si>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</si>
  <si>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</si>
  <si>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</si>
  <si>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</si>
  <si>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</si>
  <si>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</si>
  <si>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</si>
  <si>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</si>
  <si>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</si>
  <si>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</si>
  <si>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</si>
  <si>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</si>
  <si>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</si>
  <si>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</si>
  <si>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</si>
  <si>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</si>
  <si>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</si>
  <si>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</si>
  <si>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</si>
  <si>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</si>
  <si>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</si>
  <si>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</si>
  <si>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</si>
  <si>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</si>
  <si>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</si>
  <si>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</si>
  <si>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</si>
  <si>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</si>
  <si>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</si>
  <si>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</si>
  <si>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</si>
  <si>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</si>
  <si>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</si>
  <si>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</si>
  <si>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</si>
  <si>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</si>
  <si>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</si>
  <si>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</si>
  <si>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</si>
  <si>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</si>
  <si>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</si>
  <si>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</si>
  <si>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</si>
  <si>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</si>
  <si>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</si>
  <si>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</si>
  <si>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</si>
  <si>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</si>
  <si>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</si>
  <si>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</si>
  <si>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</si>
  <si>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</si>
  <si>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</si>
  <si>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</si>
  <si>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</si>
  <si>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</si>
  <si>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</si>
  <si>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</si>
  <si>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</si>
  <si>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</si>
  <si>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</si>
  <si>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</si>
  <si>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</si>
  <si>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</si>
  <si>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</si>
  <si>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</si>
  <si>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</si>
  <si>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</si>
  <si>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</si>
  <si>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</si>
  <si>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</si>
  <si>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</si>
  <si>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</si>
  <si>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</si>
  <si>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</si>
  <si>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</si>
  <si>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</si>
  <si>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</si>
  <si>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</si>
  <si>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</si>
  <si>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</si>
  <si>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</si>
  <si>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</si>
  <si>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</si>
  <si>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</si>
  <si>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</si>
  <si>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</si>
  <si>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</si>
  <si>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</si>
  <si>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</si>
  <si>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</si>
  <si>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</si>
  <si>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</si>
  <si>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</si>
  <si>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</si>
  <si>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</si>
  <si>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</si>
  <si>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</si>
  <si>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</si>
  <si>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</si>
  <si>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</si>
  <si>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</si>
  <si>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</si>
  <si>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</si>
  <si>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</si>
  <si>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</si>
  <si>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</si>
  <si>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</si>
  <si>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</si>
  <si>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</si>
  <si>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</si>
  <si>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</si>
  <si>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</si>
  <si>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</si>
  <si>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</si>
  <si>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</si>
  <si>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</si>
  <si>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</si>
  <si>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</si>
  <si>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</si>
  <si>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</si>
  <si>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</si>
  <si>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</si>
  <si>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</si>
  <si>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</si>
  <si>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</si>
  <si>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</si>
  <si>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</si>
  <si>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</si>
  <si>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</si>
  <si>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</si>
  <si>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</si>
  <si>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</si>
  <si>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</si>
  <si>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</si>
  <si>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</si>
  <si>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</si>
  <si>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</si>
  <si>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</si>
  <si>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</si>
  <si>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</si>
  <si>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</si>
  <si>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</si>
  <si>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</si>
  <si>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</si>
  <si>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</si>
  <si>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</si>
  <si>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</si>
  <si>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</si>
  <si>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</si>
  <si>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</si>
  <si>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</si>
  <si>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</si>
  <si>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</si>
  <si>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</si>
  <si>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</si>
  <si>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</si>
  <si>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</si>
  <si>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</si>
  <si>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</si>
  <si>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</si>
  <si>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</si>
  <si>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</si>
  <si>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</si>
  <si>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</si>
  <si>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</si>
  <si>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</si>
  <si>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</si>
  <si>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</si>
  <si>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</si>
  <si>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</si>
  <si>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</si>
  <si>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</si>
  <si>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</si>
  <si>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</si>
  <si>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</si>
  <si>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</si>
  <si>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</si>
  <si>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</si>
  <si>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</si>
  <si>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</si>
  <si>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</si>
  <si>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</si>
  <si>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</si>
  <si>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</si>
  <si>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</si>
  <si>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</si>
  <si>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</si>
  <si>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</si>
  <si>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</si>
  <si>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</si>
  <si>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</si>
  <si>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</si>
  <si>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</si>
  <si>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</si>
  <si>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</si>
  <si>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</si>
  <si>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</si>
  <si>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</si>
  <si>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</si>
  <si>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</si>
  <si>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</si>
  <si>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</si>
  <si>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</si>
  <si>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</si>
  <si>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</si>
  <si>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</si>
  <si>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</si>
  <si>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</si>
  <si>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</si>
  <si>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</si>
  <si>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</si>
  <si>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</si>
  <si>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</si>
  <si>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</si>
  <si>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</si>
  <si>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</si>
  <si>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</si>
  <si>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</si>
  <si>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</si>
  <si>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</si>
  <si>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</si>
  <si>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</si>
  <si>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</si>
  <si>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</si>
  <si>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</si>
  <si>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</si>
  <si>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</si>
  <si>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</si>
  <si>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</si>
  <si>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</si>
  <si>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</si>
  <si>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</si>
  <si>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</si>
  <si>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</si>
  <si>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</si>
  <si>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</si>
  <si>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</si>
  <si>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</si>
  <si>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</si>
  <si>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</si>
  <si>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</si>
  <si>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</si>
  <si>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</si>
  <si>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</si>
  <si>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</si>
  <si>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</si>
  <si>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</si>
  <si>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</si>
  <si>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</si>
  <si>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</si>
  <si>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</si>
  <si>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</si>
  <si>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</si>
  <si>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</si>
  <si>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</si>
  <si>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</si>
  <si>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</si>
  <si>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</si>
  <si>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</si>
  <si>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</si>
  <si>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</si>
  <si>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</si>
  <si>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</si>
  <si>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</si>
  <si>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</si>
  <si>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</si>
  <si>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</si>
  <si>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</si>
  <si>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</si>
  <si>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</si>
  <si>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</si>
  <si>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</si>
  <si>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</si>
  <si>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</si>
  <si>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</si>
  <si>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</si>
  <si>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</si>
  <si>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</si>
  <si>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</si>
  <si>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</si>
  <si>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</si>
  <si>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</si>
  <si>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</si>
  <si>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</si>
  <si>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</si>
  <si>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</si>
  <si>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</si>
  <si>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</si>
  <si>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</si>
  <si>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</si>
  <si>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</si>
  <si>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</si>
  <si>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</si>
  <si>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</si>
  <si>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</si>
  <si>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</si>
  <si>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</si>
  <si>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</si>
  <si>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</si>
  <si>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</si>
  <si>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</si>
  <si>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</si>
  <si>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</si>
  <si>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</si>
  <si>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</si>
  <si>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</si>
  <si>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</si>
  <si>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</si>
  <si>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</si>
  <si>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</si>
  <si>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</si>
  <si>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</si>
  <si>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</si>
  <si>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</si>
  <si>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</si>
  <si>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</si>
  <si>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</si>
  <si>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</si>
  <si>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</si>
  <si>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</si>
  <si>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</si>
  <si>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</si>
  <si>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</si>
  <si>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</si>
  <si>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</si>
  <si>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</si>
  <si>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</si>
  <si>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</si>
  <si>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</si>
  <si>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</si>
  <si>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</si>
  <si>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</si>
  <si>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</si>
  <si>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</si>
  <si>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</si>
  <si>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</si>
  <si>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</si>
  <si>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</si>
  <si>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</si>
  <si>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</si>
  <si>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</si>
  <si>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</si>
  <si>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</si>
  <si>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</si>
  <si>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</si>
  <si>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</si>
  <si>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</si>
  <si>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</si>
  <si>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</si>
  <si>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</si>
  <si>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</si>
  <si>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</si>
  <si>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</si>
  <si>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</si>
  <si>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</si>
  <si>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</si>
  <si>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</si>
  <si>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</si>
  <si>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</si>
  <si>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</si>
  <si>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</si>
  <si>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</si>
  <si>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</si>
  <si>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</si>
  <si>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</si>
  <si>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</si>
  <si>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</si>
  <si>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</si>
  <si>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</si>
  <si>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</si>
  <si>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</si>
  <si>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</si>
  <si>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</si>
  <si>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</si>
  <si>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</si>
  <si>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</si>
  <si>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</si>
  <si>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</si>
  <si>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</si>
  <si>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</si>
  <si>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</si>
  <si>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</si>
  <si>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</si>
  <si>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</si>
  <si>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</si>
  <si>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</si>
  <si>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</si>
  <si>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</si>
  <si>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</si>
  <si>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</si>
  <si>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</si>
  <si>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</si>
  <si>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</si>
  <si>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</si>
  <si>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</si>
  <si>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</si>
  <si>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</si>
  <si>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</si>
  <si>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</si>
  <si>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</si>
  <si>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</si>
  <si>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</si>
  <si>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</si>
  <si>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</si>
  <si>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</si>
  <si>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</si>
  <si>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</si>
  <si>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</si>
  <si>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</si>
  <si>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</si>
  <si>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</si>
  <si>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</si>
  <si>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</si>
  <si>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</si>
  <si>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</si>
  <si>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</si>
  <si>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</si>
  <si>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</si>
  <si>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</si>
  <si>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</si>
  <si>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</si>
  <si>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</si>
  <si>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</si>
  <si>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</si>
  <si>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</si>
  <si>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</si>
  <si>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</si>
  <si>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</si>
  <si>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</si>
  <si>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</si>
  <si>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</si>
  <si>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</si>
  <si>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</si>
  <si>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</si>
  <si>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</si>
  <si>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</si>
  <si>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</si>
  <si>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</si>
  <si>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</si>
  <si>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</si>
  <si>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</si>
  <si>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</si>
  <si>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</si>
  <si>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</si>
  <si>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</si>
  <si>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</si>
  <si>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</si>
  <si>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</si>
  <si>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</si>
  <si>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</si>
  <si>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</si>
  <si>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</si>
  <si>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</si>
  <si>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</si>
  <si>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</si>
  <si>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</si>
  <si>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</si>
  <si>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</si>
  <si>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</si>
  <si>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</si>
  <si>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</si>
  <si>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</si>
  <si>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</si>
  <si>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</si>
  <si>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</si>
  <si>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</si>
  <si>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</si>
  <si>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</si>
  <si>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</si>
  <si>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</si>
  <si>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</si>
  <si>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</si>
  <si>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</si>
  <si>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</si>
  <si>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</si>
  <si>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</si>
  <si>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</si>
  <si>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</si>
  <si>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</si>
  <si>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</si>
  <si>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</si>
  <si>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</si>
  <si>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</si>
  <si>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</si>
  <si>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</si>
  <si>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</si>
  <si>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</si>
  <si>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</si>
  <si>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</si>
  <si>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</si>
  <si>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</si>
  <si>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</si>
  <si>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</si>
  <si>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</si>
  <si>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</si>
  <si>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</si>
  <si>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</si>
  <si>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</si>
  <si>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</si>
  <si>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</si>
  <si>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</si>
  <si>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</si>
  <si>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</si>
  <si>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</si>
  <si>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</si>
  <si>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</si>
  <si>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</si>
  <si>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</si>
  <si>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</si>
  <si>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</si>
  <si>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</si>
  <si>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</si>
  <si>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</si>
  <si>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</si>
  <si>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</si>
  <si>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</si>
  <si>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</si>
  <si>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</si>
  <si>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</si>
  <si>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</si>
  <si>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</si>
  <si>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</si>
  <si>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</si>
  <si>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</si>
  <si>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</si>
  <si>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</si>
  <si>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</si>
  <si>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</si>
  <si>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</si>
  <si>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</si>
  <si>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</si>
  <si>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</si>
  <si>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</si>
  <si>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</si>
  <si>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</si>
  <si>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</si>
  <si>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</si>
  <si>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</si>
  <si>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</si>
  <si>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</si>
  <si>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</si>
  <si>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</si>
  <si>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</si>
  <si>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</si>
  <si>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</si>
  <si>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</si>
  <si>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</si>
  <si>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</si>
  <si>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</si>
  <si>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</si>
  <si>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</si>
  <si>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</si>
  <si>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</si>
  <si>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</si>
  <si>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</si>
  <si>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</si>
  <si>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</si>
  <si>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</si>
  <si>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</si>
  <si>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</si>
  <si>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</si>
  <si>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</si>
  <si>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</si>
  <si>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</si>
  <si>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</si>
  <si>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</si>
  <si>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</si>
  <si>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</si>
  <si>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</si>
  <si>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</si>
  <si>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</si>
  <si>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</si>
  <si>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</si>
  <si>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</si>
  <si>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</si>
  <si>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</si>
  <si>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</si>
  <si>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</si>
  <si>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</si>
  <si>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</si>
  <si>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</si>
  <si>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</si>
  <si>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</si>
  <si>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</si>
  <si>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</si>
  <si>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</si>
  <si>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</si>
  <si>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</si>
  <si>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</si>
  <si>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</si>
  <si>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</si>
  <si>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</si>
  <si>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</si>
  <si>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</si>
  <si>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</si>
  <si>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</si>
  <si>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</si>
  <si>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</si>
  <si>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</si>
  <si>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</si>
  <si>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</si>
  <si>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</si>
  <si>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</si>
  <si>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</si>
  <si>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</si>
  <si>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</si>
  <si>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</si>
  <si>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</si>
  <si>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</si>
  <si>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</si>
  <si>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</si>
  <si>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</si>
  <si>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</si>
  <si>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</si>
  <si>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</si>
  <si>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</si>
  <si>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</si>
  <si>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</si>
  <si>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</si>
  <si>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</si>
  <si>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</si>
  <si>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</si>
  <si>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</si>
  <si>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</si>
  <si>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</si>
  <si>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</si>
  <si>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</si>
  <si>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</si>
  <si>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</si>
  <si>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</si>
  <si>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</si>
  <si>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</si>
  <si>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</si>
  <si>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</si>
  <si>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</si>
  <si>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</si>
  <si>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</si>
  <si>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</si>
  <si>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</si>
  <si>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</si>
  <si>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</si>
  <si>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</si>
  <si>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</si>
  <si>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</si>
  <si>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</si>
  <si>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</si>
  <si>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</si>
  <si>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</si>
  <si>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</si>
  <si>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</si>
  <si>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</si>
  <si>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</si>
  <si>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</si>
  <si>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</si>
  <si>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</si>
  <si>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</si>
  <si>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</si>
  <si>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</si>
  <si>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</si>
  <si>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</si>
  <si>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</si>
  <si>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</si>
  <si>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</si>
  <si>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</si>
  <si>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</si>
  <si>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</si>
  <si>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</si>
  <si>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</si>
  <si>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</si>
  <si>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</si>
  <si>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</si>
  <si>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</si>
  <si>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</si>
  <si>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</si>
  <si>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</si>
  <si>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</si>
  <si>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</si>
  <si>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</si>
  <si>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</si>
  <si>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</si>
  <si>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</si>
  <si>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</si>
  <si>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</si>
  <si>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</si>
  <si>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</si>
  <si>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</si>
  <si>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</si>
  <si>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</si>
  <si>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</si>
  <si>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</si>
  <si>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</si>
  <si>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</si>
  <si>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</si>
  <si>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</si>
  <si>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</si>
  <si>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</si>
  <si>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</si>
  <si>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</si>
  <si>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</si>
  <si>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</si>
  <si>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</si>
  <si>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</si>
  <si>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</si>
  <si>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</si>
  <si>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</si>
  <si>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</si>
  <si>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</si>
  <si>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</si>
  <si>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</si>
  <si>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</si>
  <si>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</si>
  <si>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</si>
  <si>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</si>
  <si>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</si>
  <si>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</si>
  <si>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</si>
  <si>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</si>
  <si>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</si>
  <si>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</si>
  <si>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</si>
  <si>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</si>
  <si>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</si>
  <si>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</si>
  <si>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</si>
  <si>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</si>
  <si>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</si>
  <si>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</si>
  <si>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</si>
  <si>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</si>
  <si>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</si>
  <si>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</si>
  <si>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</si>
  <si>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</si>
  <si>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</si>
  <si>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</si>
  <si>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</si>
  <si>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</si>
  <si>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</si>
  <si>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</si>
  <si>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</si>
  <si>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</si>
  <si>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</si>
  <si>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</si>
  <si>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</si>
  <si>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</si>
  <si>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</si>
  <si>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</si>
  <si>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</si>
  <si>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</si>
  <si>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</si>
  <si>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</si>
  <si>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</si>
  <si>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</si>
  <si>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</si>
  <si>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</si>
  <si>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</si>
  <si>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</si>
  <si>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</si>
  <si>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</si>
  <si>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</si>
  <si>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</si>
  <si>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</si>
  <si>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</si>
  <si>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</si>
  <si>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</si>
  <si>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</si>
  <si>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</si>
  <si>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</si>
  <si>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</si>
  <si>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</si>
  <si>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</si>
  <si>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</si>
  <si>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</si>
  <si>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</si>
  <si>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</si>
  <si>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</si>
  <si>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</si>
  <si>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</si>
  <si>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</si>
  <si>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</si>
  <si>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</si>
  <si>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</si>
  <si>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</si>
  <si>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</si>
  <si>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</si>
  <si>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</si>
  <si>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</si>
  <si>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</si>
  <si>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</si>
  <si>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</si>
  <si>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</si>
  <si>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</si>
  <si>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</si>
  <si>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</si>
  <si>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</si>
  <si>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</si>
  <si>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</si>
  <si>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</si>
  <si>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</si>
  <si>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</si>
  <si>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</si>
  <si>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</si>
  <si>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</si>
  <si>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</si>
  <si>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</si>
  <si>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</si>
  <si>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</si>
  <si>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</si>
  <si>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</si>
  <si>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</si>
  <si>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</si>
  <si>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</si>
  <si>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</si>
  <si>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</si>
  <si>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</si>
  <si>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</si>
  <si>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</si>
  <si>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</si>
  <si>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</si>
  <si>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</si>
  <si>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</si>
  <si>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</si>
  <si>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</si>
  <si>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</si>
  <si>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</si>
  <si>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</si>
  <si>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</si>
  <si>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</si>
  <si>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</si>
  <si>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</si>
  <si>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</si>
  <si>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</si>
  <si>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</si>
  <si>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</si>
  <si>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</si>
  <si>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</si>
  <si>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</si>
  <si>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</si>
  <si>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</si>
  <si>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</si>
  <si>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</si>
  <si>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</si>
  <si>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</si>
  <si>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</si>
  <si>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</si>
  <si>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</si>
  <si>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</si>
  <si>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</si>
  <si>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</si>
  <si>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</si>
  <si>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</si>
  <si>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</si>
  <si>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</si>
  <si>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</si>
  <si>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</si>
  <si>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</si>
  <si>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</si>
  <si>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</si>
  <si>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</si>
  <si>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</si>
  <si>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</si>
  <si>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</si>
  <si>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</si>
  <si>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</si>
  <si>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</si>
  <si>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</si>
  <si>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</si>
  <si>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</si>
  <si>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</si>
  <si>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</si>
  <si>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</si>
  <si>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</si>
  <si>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</si>
  <si>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</si>
  <si>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</si>
  <si>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</si>
  <si>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</si>
  <si>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</si>
  <si>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</si>
  <si>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</si>
  <si>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</si>
  <si>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</si>
  <si>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</si>
  <si>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</si>
  <si>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</si>
  <si>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</si>
  <si>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</si>
  <si>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</si>
  <si>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</si>
  <si>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</si>
  <si>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</si>
  <si>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</si>
  <si>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</si>
  <si>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</si>
  <si>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</si>
  <si>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</si>
  <si>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</si>
  <si>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</si>
  <si>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</si>
  <si>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</si>
  <si>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</si>
  <si>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</si>
  <si>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</si>
  <si>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</si>
  <si>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</si>
  <si>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</si>
  <si>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</si>
  <si>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</si>
  <si>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</si>
  <si>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</si>
  <si>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</si>
  <si>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</si>
  <si>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</si>
  <si>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</si>
  <si>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</si>
  <si>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</si>
  <si>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</si>
  <si>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</si>
  <si>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</si>
  <si>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</si>
  <si>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</si>
  <si>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</si>
  <si>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</si>
  <si>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</si>
  <si>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</si>
  <si>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</si>
  <si>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</si>
  <si>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</si>
  <si>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</si>
  <si>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</si>
  <si>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</si>
  <si>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</si>
  <si>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</si>
  <si>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</si>
  <si>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</si>
  <si>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</si>
  <si>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</si>
  <si>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</si>
  <si>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</si>
  <si>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</si>
  <si>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</si>
  <si>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</si>
  <si>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</si>
  <si>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</si>
  <si>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</si>
  <si>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</si>
  <si>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</si>
  <si>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</si>
  <si>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</si>
  <si>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</si>
  <si>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</si>
  <si>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</si>
  <si>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</si>
  <si>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</si>
  <si>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</si>
  <si>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</si>
  <si>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</si>
  <si>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</si>
  <si>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</si>
  <si>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</si>
  <si>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</si>
  <si>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</si>
  <si>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</si>
  <si>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</si>
  <si>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</si>
  <si>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</si>
  <si>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</si>
  <si>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</si>
  <si>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</si>
  <si>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</si>
  <si>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</si>
  <si>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</si>
  <si>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</si>
  <si>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</si>
  <si>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</si>
  <si>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</si>
  <si>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</si>
  <si>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</si>
  <si>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</si>
  <si>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</si>
  <si>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</si>
  <si>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</si>
  <si>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</si>
  <si>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</si>
  <si>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</si>
  <si>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</si>
  <si>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</si>
  <si>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</si>
  <si>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</si>
  <si>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</si>
  <si>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</si>
  <si>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</si>
  <si>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</si>
  <si>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</si>
  <si>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</si>
  <si>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</si>
  <si>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</si>
  <si>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</si>
  <si>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</si>
  <si>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</si>
  <si>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</si>
  <si>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</si>
  <si>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</si>
  <si>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</si>
  <si>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</si>
  <si>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</si>
  <si>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</si>
  <si>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</si>
  <si>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</si>
  <si>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</si>
  <si>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</si>
  <si>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</si>
  <si>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</si>
  <si>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</si>
  <si>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</si>
  <si>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</si>
  <si>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</si>
  <si>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</si>
  <si>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</si>
  <si>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</si>
  <si>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</si>
  <si>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</si>
  <si>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</si>
  <si>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</si>
  <si>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</si>
  <si>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</si>
  <si>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</si>
  <si>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</si>
  <si>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</si>
  <si>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</si>
  <si>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</si>
  <si>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</si>
  <si>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</si>
  <si>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</si>
  <si>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</si>
  <si>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</si>
  <si>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</si>
  <si>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</si>
  <si>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</si>
  <si>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</si>
  <si>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</si>
  <si>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</si>
  <si>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</si>
  <si>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</si>
  <si>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</si>
  <si>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</si>
  <si>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</si>
  <si>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</si>
  <si>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</si>
  <si>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</si>
  <si>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</si>
  <si>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</si>
  <si>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</si>
  <si>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</si>
  <si>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</si>
  <si>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</si>
  <si>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</si>
  <si>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</si>
  <si>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</si>
  <si>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</si>
  <si>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</si>
  <si>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</si>
  <si>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</si>
  <si>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</si>
  <si>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</si>
  <si>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</si>
  <si>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</si>
  <si>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</si>
  <si>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</si>
  <si>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</si>
  <si>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</si>
  <si>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</si>
  <si>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</si>
  <si>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</si>
  <si>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</si>
  <si>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</si>
  <si>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</si>
  <si>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</si>
  <si>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</si>
  <si>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</si>
  <si>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</si>
  <si>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</si>
  <si>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</si>
  <si>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</si>
  <si>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</si>
  <si>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</si>
  <si>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</si>
  <si>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</si>
  <si>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</si>
  <si>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</si>
  <si>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</si>
  <si>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</si>
  <si>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</si>
  <si>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</si>
  <si>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</si>
  <si>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</si>
  <si>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</si>
  <si>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</si>
  <si>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</si>
  <si>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</si>
  <si>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</si>
  <si>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</si>
  <si>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</si>
  <si>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</si>
  <si>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</si>
  <si>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</si>
  <si>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</si>
  <si>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</si>
  <si>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</si>
  <si>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</si>
  <si>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</si>
  <si>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</si>
  <si>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</si>
  <si>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</si>
  <si>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</si>
  <si>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</si>
  <si>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</si>
  <si>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</si>
  <si>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</si>
  <si>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</si>
  <si>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</si>
  <si>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</si>
  <si>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</si>
  <si>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</si>
  <si>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</si>
  <si>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</si>
  <si>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</si>
  <si>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</si>
  <si>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</si>
  <si>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</si>
  <si>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</si>
  <si>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</si>
  <si>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</si>
  <si>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</si>
  <si>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</si>
  <si>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</si>
  <si>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</si>
  <si>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</si>
  <si>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</si>
  <si>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</si>
  <si>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</si>
  <si>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</si>
  <si>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</si>
  <si>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</si>
  <si>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</si>
  <si>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</si>
  <si>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</si>
  <si>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</si>
  <si>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</si>
  <si>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</si>
  <si>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</si>
  <si>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</si>
  <si>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</si>
  <si>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</si>
  <si>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</si>
  <si>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</si>
  <si>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</si>
  <si>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</si>
  <si>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</si>
  <si>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</si>
  <si>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</si>
  <si>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</si>
  <si>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</si>
  <si>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</si>
  <si>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</si>
  <si>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</si>
  <si>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</si>
  <si>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</si>
  <si>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</si>
  <si>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</si>
  <si>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</si>
  <si>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</si>
  <si>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</si>
  <si>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</si>
  <si>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</si>
  <si>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</si>
  <si>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</si>
  <si>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</si>
  <si>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</si>
  <si>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</si>
  <si>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</si>
  <si>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</si>
  <si>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</si>
  <si>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</si>
  <si>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</si>
  <si>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</si>
  <si>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</si>
  <si>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</si>
  <si>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</si>
  <si>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</si>
  <si>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</si>
  <si>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</si>
  <si>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</si>
  <si>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</si>
  <si>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</si>
  <si>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</si>
  <si>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</si>
  <si>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</si>
  <si>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</si>
  <si>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</si>
  <si>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</si>
  <si>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</si>
  <si>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</si>
  <si>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</si>
  <si>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</si>
  <si>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</si>
  <si>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</si>
  <si>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</si>
  <si>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</si>
  <si>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</si>
  <si>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</si>
  <si>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</si>
  <si>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</si>
  <si>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</si>
  <si>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</si>
  <si>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</si>
  <si>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</si>
  <si>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</si>
  <si>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</si>
  <si>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</si>
  <si>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</si>
  <si>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</si>
  <si>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</si>
  <si>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</si>
  <si>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</si>
  <si>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</si>
  <si>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</si>
  <si>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</si>
  <si>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</si>
  <si>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</si>
  <si>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</si>
  <si>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</si>
  <si>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</si>
  <si>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</si>
  <si>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</si>
  <si>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</si>
  <si>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</si>
  <si>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</si>
  <si>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</si>
  <si>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</si>
  <si>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</si>
  <si>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</si>
  <si>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</si>
  <si>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</si>
  <si>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</si>
  <si>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</si>
  <si>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</si>
  <si>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</si>
  <si>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</si>
  <si>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</si>
  <si>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</si>
  <si>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</si>
  <si>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</si>
  <si>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</si>
  <si>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</si>
  <si>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</si>
  <si>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</si>
  <si>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</si>
  <si>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</si>
  <si>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</si>
  <si>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</si>
  <si>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</si>
  <si>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</si>
  <si>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</si>
  <si>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</si>
  <si>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</si>
  <si>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</si>
  <si>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</si>
  <si>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</si>
  <si>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</si>
  <si>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</si>
  <si>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</si>
  <si>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</si>
  <si>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</si>
  <si>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</si>
  <si>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</si>
  <si>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</si>
  <si>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</si>
  <si>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</si>
  <si>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</si>
  <si>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</si>
  <si>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</si>
  <si>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</si>
  <si>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</si>
  <si>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</si>
  <si>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</si>
  <si>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</si>
  <si>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</si>
  <si>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</si>
  <si>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</si>
  <si>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</si>
  <si>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</si>
  <si>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</si>
  <si>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</si>
  <si>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</si>
  <si>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</si>
  <si>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</si>
  <si>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</si>
  <si>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</si>
  <si>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</si>
  <si>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</si>
  <si>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</si>
  <si>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</si>
  <si>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</si>
  <si>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</si>
  <si>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</si>
  <si>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</si>
  <si>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</si>
  <si>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</si>
  <si>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</si>
  <si>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</si>
  <si>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</si>
  <si>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</si>
  <si>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</si>
  <si>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</si>
  <si>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</si>
  <si>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</si>
  <si>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</si>
  <si>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</si>
  <si>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</si>
  <si>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</si>
  <si>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</si>
  <si>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</si>
  <si>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</si>
  <si>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</si>
  <si>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</si>
  <si>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</si>
  <si>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</si>
  <si>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</si>
  <si>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</si>
  <si>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</si>
  <si>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</si>
  <si>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</si>
  <si>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</si>
  <si>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</si>
  <si>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</si>
  <si>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</si>
  <si>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</si>
  <si>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</si>
  <si>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</si>
  <si>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</si>
  <si>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</si>
  <si>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</si>
  <si>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</si>
  <si>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</si>
  <si>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</si>
  <si>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</si>
  <si>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</si>
  <si>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</si>
  <si>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</si>
  <si>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</si>
  <si>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</si>
  <si>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</si>
  <si>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</si>
  <si>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</si>
  <si>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</si>
  <si>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</si>
  <si>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</si>
  <si>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</si>
  <si>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</si>
  <si>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</si>
  <si>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</si>
  <si>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</si>
  <si>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</si>
  <si>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</si>
  <si>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</si>
  <si>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</si>
  <si>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</si>
  <si>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</si>
  <si>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</si>
  <si>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</si>
  <si>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</si>
  <si>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</si>
  <si>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</si>
  <si>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</si>
  <si>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</si>
  <si>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</si>
  <si>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</si>
  <si>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</si>
  <si>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</si>
  <si>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</si>
  <si>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</si>
  <si>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</si>
  <si>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</si>
  <si>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</si>
  <si>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</si>
  <si>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</si>
  <si>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</si>
  <si>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</si>
  <si>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</si>
  <si>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</si>
  <si>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</si>
  <si>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</si>
  <si>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</si>
  <si>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</si>
  <si>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</si>
  <si>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</si>
  <si>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</si>
  <si>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</si>
  <si>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</si>
  <si>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</si>
  <si>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</si>
  <si>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</si>
  <si>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</si>
  <si>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</si>
  <si>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</si>
  <si>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</si>
  <si>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</si>
  <si>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</si>
  <si>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</si>
  <si>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</si>
  <si>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</si>
  <si>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</si>
  <si>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</si>
  <si>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</si>
  <si>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</si>
  <si>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</si>
  <si>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</si>
  <si>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</si>
  <si>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</si>
  <si>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</si>
  <si>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</si>
  <si>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</si>
  <si>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</si>
  <si>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</si>
  <si>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</si>
  <si>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</si>
  <si>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</si>
  <si>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</si>
  <si>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</si>
  <si>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</si>
  <si>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</si>
  <si>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</si>
  <si>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</si>
  <si>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</si>
  <si>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</si>
  <si>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</si>
  <si>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</si>
  <si>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</si>
  <si>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</si>
  <si>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</si>
  <si>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</si>
  <si>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</si>
  <si>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</si>
  <si>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</si>
  <si>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</si>
  <si>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</si>
  <si>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</si>
  <si>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</si>
  <si>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</si>
  <si>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</si>
  <si>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</si>
  <si>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</si>
  <si>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</si>
  <si>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</si>
  <si>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</si>
  <si>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</si>
  <si>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</si>
  <si>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</si>
  <si>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</si>
  <si>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</si>
  <si>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</si>
  <si>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</si>
  <si>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</si>
  <si>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</si>
  <si>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</si>
  <si>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</si>
  <si>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</si>
  <si>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</si>
  <si>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</si>
  <si>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</si>
  <si>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</si>
  <si>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</si>
  <si>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</si>
  <si>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</si>
  <si>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</si>
  <si>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</si>
  <si>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</si>
  <si>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</si>
  <si>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</si>
  <si>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</si>
  <si>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</si>
  <si>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</si>
  <si>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</si>
  <si>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</si>
  <si>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</si>
  <si>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</si>
  <si>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</si>
  <si>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</si>
  <si>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</si>
  <si>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</si>
  <si>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</si>
  <si>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</si>
  <si>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</si>
  <si>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</si>
  <si>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</si>
  <si>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</si>
  <si>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</si>
  <si>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</si>
  <si>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</si>
  <si>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</si>
  <si>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</si>
  <si>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</si>
  <si>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</si>
  <si>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</si>
  <si>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</si>
  <si>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</si>
  <si>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</si>
  <si>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</si>
  <si>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</si>
  <si>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</si>
  <si>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</si>
  <si>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</si>
  <si>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</si>
  <si>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</si>
  <si>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</si>
  <si>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</si>
  <si>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</si>
  <si>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</si>
  <si>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</si>
  <si>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</si>
  <si>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</si>
  <si>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</si>
  <si>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</si>
  <si>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</si>
  <si>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</si>
  <si>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</si>
  <si>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</si>
  <si>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</si>
  <si>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</si>
  <si>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</si>
  <si>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</si>
  <si>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</si>
  <si>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</si>
  <si>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</si>
  <si>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</si>
  <si>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</si>
  <si>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</si>
  <si>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</si>
  <si>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</si>
  <si>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</si>
  <si>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</si>
  <si>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</si>
  <si>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</si>
  <si>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</si>
  <si>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</si>
  <si>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</si>
  <si>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</si>
  <si>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</si>
  <si>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</si>
  <si>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</si>
  <si>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</si>
  <si>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</si>
  <si>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</si>
  <si>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</si>
  <si>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</si>
  <si>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</si>
  <si>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</si>
  <si>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</si>
  <si>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</si>
  <si>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</si>
  <si>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</si>
  <si>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</si>
  <si>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</si>
  <si>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</si>
  <si>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</si>
  <si>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</si>
  <si>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</si>
  <si>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</si>
  <si>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</si>
  <si>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</si>
  <si>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</si>
  <si>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</si>
  <si>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</si>
  <si>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</si>
  <si>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</si>
  <si>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</si>
  <si>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</si>
  <si>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</si>
  <si>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</si>
  <si>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</si>
  <si>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</si>
  <si>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</si>
  <si>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</si>
  <si>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</si>
  <si>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</si>
  <si>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</si>
  <si>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</si>
  <si>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</si>
  <si>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</si>
  <si>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</si>
  <si>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</si>
  <si>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</si>
  <si>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</si>
  <si>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</si>
  <si>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</si>
  <si>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</si>
  <si>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</si>
  <si>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</si>
  <si>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</si>
  <si>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</si>
  <si>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</si>
  <si>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</si>
  <si>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</si>
  <si>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</si>
  <si>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</si>
  <si>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</si>
  <si>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</si>
  <si>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</si>
  <si>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</si>
  <si>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</si>
  <si>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</si>
  <si>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</si>
  <si>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</si>
  <si>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</si>
  <si>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</si>
  <si>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</si>
  <si>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</si>
  <si>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</si>
  <si>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</si>
  <si>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</si>
  <si>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</si>
  <si>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</si>
  <si>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</si>
  <si>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</si>
  <si>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</si>
  <si>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</si>
  <si>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</si>
  <si>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</si>
  <si>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</si>
  <si>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</si>
  <si>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</si>
  <si>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</si>
  <si>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</si>
  <si>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</si>
  <si>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</si>
  <si>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</si>
  <si>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</si>
  <si>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</si>
  <si>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</si>
  <si>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</si>
  <si>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</si>
  <si>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</si>
  <si>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</si>
  <si>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</si>
  <si>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</si>
  <si>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</si>
  <si>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</si>
  <si>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</si>
  <si>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</si>
  <si>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</si>
  <si>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</si>
  <si>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</si>
  <si>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</si>
  <si>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</si>
  <si>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</si>
  <si>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</si>
  <si>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</si>
  <si>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</si>
  <si>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</si>
  <si>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</si>
  <si>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</si>
  <si>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</si>
  <si>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</si>
  <si>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</si>
  <si>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</si>
  <si>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</si>
  <si>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</si>
  <si>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</si>
  <si>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</si>
  <si>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</si>
  <si>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</si>
  <si>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</si>
  <si>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</si>
  <si>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</si>
  <si>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</si>
  <si>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</si>
  <si>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</si>
  <si>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</si>
  <si>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</si>
  <si>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</si>
  <si>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</si>
  <si>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</si>
  <si>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</si>
  <si>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</si>
  <si>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</si>
  <si>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</si>
  <si>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</si>
  <si>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</si>
  <si>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</si>
  <si>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</si>
  <si>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</si>
  <si>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</si>
  <si>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</si>
  <si>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</si>
  <si>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</si>
  <si>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</si>
  <si>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</si>
  <si>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</si>
  <si>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</si>
  <si>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</si>
  <si>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</si>
  <si>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</si>
  <si>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</si>
  <si>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</si>
  <si>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</si>
  <si>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</si>
  <si>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</si>
  <si>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</si>
  <si>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</si>
  <si>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</si>
  <si>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</si>
  <si>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</si>
  <si>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</si>
  <si>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</si>
  <si>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</si>
  <si>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</si>
  <si>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</si>
  <si>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</si>
  <si>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</si>
  <si>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</si>
  <si>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</si>
  <si>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</si>
  <si>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</si>
  <si>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</si>
  <si>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</si>
  <si>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</si>
  <si>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</si>
  <si>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</si>
  <si>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</si>
  <si>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</si>
  <si>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</si>
  <si>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</si>
  <si>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</si>
  <si>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</si>
  <si>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</si>
  <si>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</si>
  <si>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</si>
  <si>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</si>
  <si>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</si>
  <si>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</si>
  <si>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</si>
  <si>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</si>
  <si>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</si>
  <si>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</si>
  <si>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</si>
  <si>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</si>
  <si>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</si>
  <si>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</si>
  <si>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</si>
  <si>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</si>
  <si>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</si>
  <si>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</si>
  <si>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</si>
  <si>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</si>
  <si>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</si>
  <si>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</si>
  <si>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</si>
  <si>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</si>
  <si>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</si>
  <si>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</si>
  <si>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</si>
  <si>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</si>
  <si>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</si>
  <si>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</si>
  <si>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</si>
  <si>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</si>
  <si>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</si>
  <si>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</si>
  <si>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</si>
  <si>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</si>
  <si>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</si>
  <si>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</si>
  <si>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</si>
  <si>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</si>
  <si>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</si>
  <si>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</si>
  <si>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</si>
  <si>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</si>
  <si>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</si>
  <si>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</si>
  <si>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</si>
  <si>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</si>
  <si>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</si>
  <si>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</si>
  <si>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</si>
  <si>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</si>
  <si>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</si>
  <si>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</si>
  <si>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</si>
  <si>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</si>
  <si>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</si>
  <si>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</si>
  <si>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</si>
  <si>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</si>
  <si>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</si>
  <si>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</si>
  <si>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</si>
  <si>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</si>
  <si>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</si>
  <si>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</si>
  <si>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</si>
  <si>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</si>
  <si>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</si>
  <si>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</si>
  <si>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</si>
  <si>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</si>
  <si>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</si>
  <si>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</si>
  <si>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</si>
  <si>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</si>
  <si>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</si>
  <si>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</si>
  <si>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</si>
  <si>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</si>
  <si>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</si>
  <si>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</si>
  <si>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</si>
  <si>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</si>
  <si>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</si>
  <si>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</si>
  <si>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</si>
  <si>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</si>
  <si>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</si>
  <si>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</si>
  <si>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</si>
  <si>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</si>
  <si>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</si>
  <si>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</si>
  <si>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</si>
  <si>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</si>
  <si>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</si>
  <si>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</si>
  <si>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</si>
  <si>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</si>
  <si>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</si>
  <si>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</si>
  <si>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</si>
  <si>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</si>
  <si>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</si>
  <si>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</si>
  <si>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</si>
  <si>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</si>
  <si>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</si>
  <si>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</si>
  <si>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</si>
  <si>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</si>
  <si>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</si>
  <si>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</si>
  <si>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</si>
  <si>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</si>
  <si>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</si>
  <si>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</si>
  <si>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</si>
  <si>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</si>
  <si>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</si>
  <si>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</si>
  <si>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</si>
  <si>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</si>
  <si>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</si>
  <si>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</si>
  <si>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</si>
  <si>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</si>
  <si>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</si>
  <si>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</si>
  <si>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</si>
  <si>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</si>
  <si>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</si>
  <si>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</si>
  <si>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</si>
  <si>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</si>
  <si>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</si>
  <si>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</si>
  <si>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</si>
  <si>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</si>
  <si>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</si>
  <si>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</si>
  <si>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</si>
  <si>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</si>
  <si>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</si>
  <si>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</si>
  <si>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</si>
  <si>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</si>
  <si>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</si>
  <si>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</si>
  <si>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</si>
  <si>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</si>
  <si>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</si>
  <si>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</si>
  <si>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</si>
  <si>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</si>
  <si>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</si>
  <si>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</si>
  <si>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</si>
  <si>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</si>
  <si>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</si>
  <si>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</si>
  <si>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</si>
  <si>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</si>
  <si>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</si>
  <si>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</si>
  <si>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</si>
  <si>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</si>
  <si>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</si>
  <si>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</si>
  <si>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</si>
  <si>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</si>
  <si>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</si>
  <si>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</si>
  <si>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</si>
  <si>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</si>
  <si>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</si>
  <si>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</si>
  <si>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</si>
  <si>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</si>
  <si>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</si>
  <si>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</si>
  <si>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</si>
  <si>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</si>
  <si>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</si>
  <si>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</si>
  <si>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</si>
  <si>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</si>
  <si>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</si>
  <si>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</si>
  <si>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</si>
  <si>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</si>
  <si>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</si>
  <si>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</si>
  <si>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</si>
  <si>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</si>
  <si>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</si>
  <si>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</si>
  <si>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</si>
  <si>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</si>
  <si>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</si>
  <si>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</si>
  <si>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</si>
  <si>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</si>
  <si>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</si>
  <si>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</si>
  <si>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</si>
  <si>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</si>
  <si>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</si>
  <si>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</si>
  <si>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</si>
  <si>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</si>
  <si>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</si>
  <si>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</si>
  <si>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</si>
  <si>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</si>
  <si>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</si>
  <si>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</si>
  <si>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</si>
  <si>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</si>
  <si>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</si>
  <si>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</si>
  <si>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</si>
  <si>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</si>
  <si>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</si>
  <si>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</si>
  <si>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</si>
  <si>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</si>
  <si>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</si>
  <si>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</si>
  <si>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</si>
  <si>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</si>
  <si>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</si>
  <si>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</si>
  <si>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</si>
  <si>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</si>
  <si>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</si>
  <si>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</si>
  <si>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</si>
  <si>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</si>
  <si>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</si>
  <si>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</si>
  <si>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</si>
  <si>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</si>
  <si>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</si>
  <si>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</si>
  <si>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</si>
  <si>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</si>
  <si>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</si>
  <si>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</si>
  <si>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</si>
  <si>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</si>
  <si>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</si>
  <si>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</si>
  <si>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</si>
  <si>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</si>
  <si>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</si>
  <si>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</si>
  <si>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</si>
  <si>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</si>
  <si>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</si>
  <si>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</si>
  <si>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</si>
  <si>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</si>
  <si>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</si>
  <si>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</si>
  <si>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</si>
  <si>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</si>
  <si>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</si>
  <si>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</si>
  <si>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</si>
  <si>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</si>
  <si>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</si>
  <si>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</si>
  <si>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</si>
  <si>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</si>
  <si>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</si>
  <si>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</si>
  <si>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</si>
  <si>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</si>
  <si>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</si>
  <si>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</si>
  <si>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</si>
  <si>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</si>
  <si>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</si>
  <si>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</si>
  <si>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</si>
  <si>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</si>
  <si>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</si>
  <si>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</si>
  <si>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</si>
  <si>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</si>
  <si>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</si>
  <si>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</si>
  <si>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</si>
  <si>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</si>
  <si>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</si>
  <si>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</si>
  <si>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</si>
  <si>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</si>
  <si>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</si>
  <si>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</si>
  <si>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</si>
  <si>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</si>
  <si>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</si>
  <si>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</si>
  <si>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</si>
  <si>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</si>
  <si>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</si>
  <si>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</si>
  <si>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</si>
  <si>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</si>
  <si>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</si>
  <si>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</si>
  <si>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</si>
  <si>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</si>
  <si>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</si>
  <si>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</si>
  <si>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</si>
  <si>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</si>
  <si>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</si>
  <si>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</si>
  <si>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</si>
  <si>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</si>
  <si>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</si>
  <si>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</si>
  <si>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</si>
  <si>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</si>
  <si>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</si>
  <si>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</si>
  <si>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</si>
  <si>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</si>
  <si>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</si>
  <si>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</si>
  <si>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</si>
  <si>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</si>
  <si>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</si>
  <si>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</si>
  <si>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</si>
  <si>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</si>
  <si>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</si>
  <si>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</si>
  <si>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</si>
  <si>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</si>
  <si>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</si>
  <si>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</si>
  <si>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</si>
  <si>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</si>
  <si>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</si>
  <si>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</si>
  <si>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</si>
  <si>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</si>
  <si>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</si>
  <si>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</si>
  <si>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</si>
  <si>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</si>
  <si>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</si>
  <si>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</si>
  <si>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</si>
  <si>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</si>
  <si>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</si>
  <si>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</si>
  <si>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</si>
  <si>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</si>
  <si>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</si>
  <si>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</si>
  <si>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</si>
  <si>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</si>
  <si>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</si>
  <si>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</si>
  <si>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</si>
  <si>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</si>
  <si>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</si>
  <si>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</si>
  <si>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</si>
  <si>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</si>
  <si>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</si>
  <si>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</si>
  <si>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</si>
  <si>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</si>
  <si>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</si>
  <si>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</si>
  <si>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</si>
  <si>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</si>
  <si>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</si>
  <si>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</si>
  <si>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</si>
  <si>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</si>
  <si>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</si>
  <si>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</si>
  <si>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</si>
  <si>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</si>
  <si>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</si>
  <si>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</si>
  <si>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</si>
  <si>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</si>
  <si>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</si>
  <si>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</si>
  <si>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</si>
  <si>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</si>
  <si>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</si>
  <si>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</si>
  <si>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</si>
  <si>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</si>
  <si>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</si>
  <si>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</si>
  <si>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</si>
  <si>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</si>
  <si>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</si>
  <si>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</si>
  <si>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</si>
  <si>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</si>
  <si>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</si>
  <si>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</si>
  <si>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</si>
  <si>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</si>
  <si>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</si>
  <si>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</si>
  <si>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</si>
  <si>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</si>
  <si>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</si>
  <si>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</si>
  <si>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</si>
  <si>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</si>
  <si>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</si>
  <si>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</si>
  <si>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</si>
  <si>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</si>
  <si>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</si>
  <si>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</si>
  <si>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</si>
  <si>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</si>
  <si>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</si>
  <si>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</si>
  <si>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</si>
  <si>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</si>
  <si>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</si>
  <si>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</si>
  <si>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</si>
  <si>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</si>
  <si>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</si>
  <si>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</si>
  <si>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</si>
  <si>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</si>
  <si>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</si>
  <si>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</si>
  <si>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</si>
  <si>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</si>
  <si>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</si>
  <si>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</si>
  <si>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</si>
  <si>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</si>
  <si>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</si>
  <si>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</si>
  <si>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</si>
  <si>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</si>
  <si>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</si>
  <si>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</si>
  <si>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</si>
  <si>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</si>
  <si>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</si>
  <si>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</si>
  <si>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</si>
  <si>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</si>
  <si>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</si>
  <si>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</si>
  <si>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</si>
  <si>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</si>
  <si>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</si>
  <si>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</si>
  <si>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</si>
  <si>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</si>
  <si>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</si>
  <si>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</si>
  <si>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</si>
  <si>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</si>
  <si>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</si>
  <si>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</si>
  <si>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</si>
  <si>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</si>
  <si>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</si>
  <si>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</si>
  <si>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</si>
  <si>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</si>
  <si>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</si>
  <si>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</si>
  <si>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</si>
  <si>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</si>
  <si>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</si>
  <si>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</si>
  <si>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</si>
  <si>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</si>
  <si>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</si>
  <si>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</si>
  <si>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</si>
  <si>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</si>
  <si>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</si>
  <si>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</si>
  <si>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</si>
  <si>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</si>
  <si>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</si>
  <si>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</si>
  <si>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</si>
  <si>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</si>
  <si>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</si>
  <si>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</si>
  <si>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</si>
  <si>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</si>
  <si>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</si>
  <si>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</si>
  <si>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</si>
  <si>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</si>
  <si>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</si>
  <si>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</si>
  <si>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</si>
  <si>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</si>
  <si>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</si>
  <si>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</si>
  <si>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</si>
  <si>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</si>
  <si>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</si>
  <si>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</si>
  <si>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</si>
  <si>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</si>
  <si>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</si>
  <si>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</si>
  <si>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</si>
  <si>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</si>
  <si>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</si>
  <si>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</si>
  <si>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</si>
  <si>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</si>
  <si>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</si>
  <si>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</si>
  <si>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</si>
  <si>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</si>
  <si>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</si>
  <si>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</si>
  <si>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</si>
  <si>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</si>
  <si>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</si>
  <si>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</si>
  <si>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</si>
  <si>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</si>
  <si>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</si>
  <si>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</si>
  <si>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</si>
  <si>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</si>
  <si>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</si>
  <si>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</si>
  <si>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</si>
  <si>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</si>
  <si>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</si>
  <si>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</si>
  <si>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</si>
  <si>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</si>
  <si>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</si>
  <si>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</si>
  <si>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</si>
  <si>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</si>
  <si>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</si>
  <si>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</si>
  <si>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</si>
  <si>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</si>
  <si>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</si>
  <si>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</si>
  <si>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</si>
  <si>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</si>
  <si>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</si>
  <si>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</si>
  <si>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</si>
  <si>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</si>
  <si>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</si>
  <si>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</si>
  <si>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</si>
  <si>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</si>
  <si>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</si>
  <si>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</si>
  <si>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</si>
  <si>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</si>
  <si>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</si>
  <si>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</si>
  <si>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</si>
  <si>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</si>
  <si>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</si>
  <si>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</si>
  <si>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</si>
  <si>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</si>
  <si>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</si>
  <si>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</si>
  <si>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</si>
  <si>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</si>
  <si>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</si>
  <si>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</si>
  <si>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</si>
  <si>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</si>
  <si>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</si>
  <si>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</si>
  <si>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</si>
  <si>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</si>
  <si>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</si>
  <si>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</si>
  <si>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</si>
  <si>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</si>
  <si>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</si>
  <si>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</si>
  <si>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</si>
  <si>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</si>
  <si>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</si>
  <si>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</si>
  <si>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</si>
  <si>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</si>
  <si>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</si>
  <si>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</si>
  <si>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</si>
  <si>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</si>
  <si>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</si>
  <si>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</si>
  <si>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</si>
  <si>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</si>
  <si>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</si>
  <si>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</si>
  <si>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</si>
  <si>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</si>
  <si>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</si>
  <si>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</si>
  <si>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</si>
  <si>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</si>
  <si>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</si>
  <si>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</si>
  <si>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</si>
  <si>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</si>
  <si>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</si>
  <si>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</si>
  <si>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</si>
  <si>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</si>
  <si>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</si>
  <si>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</si>
  <si>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</si>
  <si>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</si>
  <si>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</si>
  <si>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</si>
  <si>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</si>
  <si>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</si>
  <si>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</si>
  <si>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</si>
  <si>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</si>
  <si>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</si>
  <si>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</si>
  <si>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</si>
  <si>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</si>
  <si>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</si>
  <si>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</si>
  <si>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</si>
  <si>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</si>
  <si>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</si>
  <si>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</si>
  <si>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</si>
  <si>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</si>
  <si>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</si>
  <si>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</si>
  <si>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</si>
  <si>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</si>
  <si>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</si>
  <si>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</si>
  <si>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</si>
  <si>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</si>
  <si>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</si>
  <si>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</si>
  <si>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</si>
  <si>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</si>
  <si>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</si>
  <si>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</si>
  <si>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</si>
  <si>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</si>
  <si>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</si>
  <si>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</si>
  <si>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</si>
  <si>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</si>
  <si>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</si>
  <si>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</si>
  <si>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</si>
  <si>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</si>
  <si>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</si>
  <si>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</si>
  <si>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</si>
  <si>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</si>
  <si>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</si>
  <si>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</si>
  <si>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</si>
  <si>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</si>
  <si>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</si>
  <si>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</si>
  <si>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</si>
  <si>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</si>
  <si>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</si>
  <si>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</si>
  <si>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</si>
  <si>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</si>
  <si>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</si>
  <si>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</si>
  <si>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</si>
  <si>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</si>
  <si>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</si>
  <si>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</si>
  <si>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</si>
  <si>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</si>
  <si>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</si>
  <si>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</si>
  <si>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</si>
  <si>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</si>
  <si>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</si>
  <si>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</si>
  <si>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</si>
  <si>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</si>
  <si>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</si>
  <si>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</si>
  <si>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</si>
  <si>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</si>
  <si>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</si>
  <si>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</si>
  <si>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</si>
  <si>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</si>
  <si>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</si>
  <si>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</si>
  <si>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</si>
  <si>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</si>
  <si>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</si>
  <si>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</si>
  <si>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</si>
  <si>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</si>
  <si>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</si>
  <si>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</si>
  <si>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</si>
  <si>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</si>
  <si>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</si>
  <si>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</si>
  <si>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</si>
  <si>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</si>
  <si>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</si>
  <si>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</si>
  <si>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</si>
  <si>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</si>
  <si>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</si>
  <si>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</si>
  <si>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</si>
  <si>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</si>
  <si>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</si>
  <si>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</si>
  <si>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</si>
  <si>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</si>
  <si>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</si>
  <si>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</si>
  <si>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</si>
  <si>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</si>
  <si>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</si>
  <si>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</si>
  <si>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</si>
  <si>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</si>
  <si>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</si>
  <si>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</si>
  <si>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</si>
  <si>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</si>
  <si>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</si>
  <si>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</si>
  <si>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</si>
  <si>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</si>
  <si>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</si>
  <si>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</si>
  <si>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</si>
  <si>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</si>
  <si>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</si>
  <si>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</si>
  <si>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</si>
  <si>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</si>
  <si>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</si>
  <si>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</si>
  <si>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</si>
  <si>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</si>
  <si>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</si>
  <si>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</si>
  <si>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</si>
  <si>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</si>
  <si>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</si>
  <si>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</si>
  <si>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</si>
  <si>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</si>
  <si>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</si>
  <si>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</si>
  <si>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</si>
  <si>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</si>
  <si>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</si>
  <si>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</si>
  <si>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</si>
  <si>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</si>
  <si>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</si>
  <si>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</si>
  <si>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</si>
  <si>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</si>
  <si>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</si>
  <si>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</si>
  <si>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</si>
  <si>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</si>
  <si>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</si>
  <si>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</si>
  <si>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</si>
  <si>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</si>
  <si>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</si>
  <si>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</si>
  <si>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</si>
  <si>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</si>
  <si>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</si>
  <si>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</si>
  <si>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</si>
  <si>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</si>
  <si>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</si>
  <si>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</si>
  <si>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</si>
  <si>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</si>
  <si>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</si>
  <si>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</si>
  <si>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</si>
  <si>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</si>
  <si>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</si>
  <si>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</si>
  <si>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</si>
  <si>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</si>
  <si>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</si>
  <si>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</si>
  <si>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</si>
  <si>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</si>
  <si>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</si>
  <si>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</si>
  <si>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</si>
  <si>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</si>
  <si>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</si>
  <si>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</si>
  <si>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</si>
  <si>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</si>
  <si>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</si>
  <si>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</si>
  <si>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</si>
  <si>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</si>
  <si>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</si>
  <si>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</si>
  <si>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</si>
  <si>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</si>
  <si>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</si>
  <si>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</si>
  <si>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</si>
  <si>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</si>
  <si>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</si>
  <si>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</si>
  <si>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</si>
  <si>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</si>
  <si>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</si>
  <si>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</si>
  <si>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</si>
  <si>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</si>
  <si>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</si>
  <si>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</si>
  <si>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</si>
  <si>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</si>
  <si>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</si>
  <si>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</si>
  <si>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</si>
  <si>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</si>
  <si>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</si>
  <si>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</si>
  <si>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</si>
  <si>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</si>
  <si>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</si>
  <si>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</si>
  <si>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</si>
  <si>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</si>
  <si>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</si>
  <si>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</si>
  <si>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</si>
  <si>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</si>
  <si>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</si>
  <si>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</si>
  <si>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</si>
  <si>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</si>
  <si>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</si>
  <si>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</si>
  <si>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</si>
  <si>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</si>
  <si>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</si>
  <si>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</si>
  <si>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</si>
  <si>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</si>
  <si>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</si>
  <si>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</si>
  <si>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</si>
  <si>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</si>
  <si>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</si>
  <si>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</si>
  <si>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</si>
  <si>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</si>
  <si>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</si>
  <si>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</si>
  <si>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</si>
  <si>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</si>
  <si>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</si>
  <si>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</si>
  <si>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</si>
  <si>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</si>
  <si>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</si>
  <si>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</si>
  <si>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</si>
  <si>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</si>
  <si>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</si>
  <si>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</si>
  <si>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</si>
  <si>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</si>
  <si>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</si>
  <si>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</si>
  <si>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</si>
  <si>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</si>
  <si>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</si>
  <si>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</si>
  <si>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</si>
  <si>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</si>
  <si>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</si>
  <si>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</si>
  <si>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</si>
  <si>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</si>
  <si>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</si>
  <si>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</si>
  <si>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</si>
  <si>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</si>
  <si>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</si>
  <si>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</si>
  <si>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</si>
  <si>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</si>
  <si>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</si>
  <si>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</si>
  <si>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</si>
  <si>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</si>
  <si>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</si>
  <si>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</si>
  <si>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</si>
  <si>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</si>
  <si>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</si>
  <si>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</si>
  <si>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</si>
  <si>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</si>
  <si>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</si>
  <si>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</si>
  <si>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</si>
  <si>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</si>
  <si>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</si>
  <si>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</si>
  <si>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</si>
  <si>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</si>
  <si>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</si>
  <si>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</si>
  <si>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</si>
  <si>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</si>
  <si>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</si>
  <si>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</si>
  <si>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</si>
  <si>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</si>
  <si>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</si>
  <si>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</si>
  <si>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</si>
  <si>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</si>
  <si>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</si>
  <si>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</si>
  <si>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</si>
  <si>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</si>
  <si>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</si>
  <si>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</si>
  <si>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</si>
  <si>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</si>
  <si>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</si>
  <si>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</si>
  <si>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</si>
  <si>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</si>
  <si>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</si>
  <si>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</si>
  <si>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</si>
  <si>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</si>
  <si>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</si>
  <si>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</si>
  <si>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</si>
  <si>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</si>
  <si>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</si>
  <si>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</si>
  <si>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</si>
  <si>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</si>
  <si>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</si>
  <si>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</si>
  <si>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</si>
  <si>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</si>
  <si>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</si>
  <si>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</si>
  <si>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</si>
  <si>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</si>
  <si>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</si>
  <si>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</si>
  <si>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</si>
  <si>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</si>
  <si>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</si>
  <si>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</si>
  <si>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</si>
  <si>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</si>
  <si>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</si>
  <si>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</si>
  <si>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</si>
  <si>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</si>
  <si>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</si>
  <si>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</si>
  <si>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</si>
  <si>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</si>
  <si>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</si>
  <si>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</si>
  <si>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</si>
  <si>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</si>
  <si>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</si>
  <si>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</si>
  <si>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</si>
  <si>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</si>
  <si>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</si>
  <si>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</si>
  <si>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</si>
  <si>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</si>
  <si>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</si>
  <si>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</si>
  <si>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</si>
  <si>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</si>
  <si>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</si>
  <si>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</si>
  <si>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</si>
  <si>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</si>
  <si>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</si>
  <si>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</si>
  <si>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</si>
  <si>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</si>
  <si>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</si>
  <si>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</si>
  <si>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</si>
  <si>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</si>
  <si>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</si>
  <si>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</si>
  <si>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</si>
  <si>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</si>
  <si>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</si>
  <si>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</si>
  <si>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</si>
  <si>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</si>
  <si>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</si>
  <si>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</si>
  <si>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</si>
  <si>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</si>
  <si>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</si>
  <si>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</si>
  <si>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</si>
  <si>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</si>
  <si>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</si>
  <si>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</si>
  <si>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</si>
  <si>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</si>
  <si>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</si>
  <si>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</si>
  <si>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</si>
  <si>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</si>
  <si>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</si>
  <si>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</si>
  <si>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</si>
  <si>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</si>
  <si>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</si>
  <si>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</si>
  <si>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</si>
  <si>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</si>
  <si>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</si>
  <si>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</si>
  <si>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</si>
  <si>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</si>
  <si>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</si>
  <si>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</si>
  <si>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</si>
  <si>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</si>
  <si>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</si>
  <si>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</si>
  <si>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</si>
  <si>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</si>
  <si>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</si>
  <si>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</si>
  <si>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</si>
  <si>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</si>
  <si>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</si>
  <si>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</si>
  <si>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</si>
  <si>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</si>
  <si>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</si>
  <si>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</si>
  <si>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</si>
  <si>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</si>
  <si>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</si>
  <si>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</si>
  <si>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</si>
  <si>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</si>
  <si>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</si>
  <si>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</si>
  <si>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</si>
  <si>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</si>
  <si>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</si>
  <si>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</si>
  <si>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</si>
  <si>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</si>
  <si>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</si>
  <si>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</si>
  <si>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</si>
  <si>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</si>
  <si>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</si>
  <si>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</si>
  <si>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</si>
  <si>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</si>
  <si>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</si>
  <si>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</si>
  <si>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</si>
  <si>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</si>
  <si>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</si>
  <si>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</si>
  <si>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</si>
  <si>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</si>
  <si>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</si>
  <si>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</si>
  <si>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</si>
  <si>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</si>
  <si>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</si>
  <si>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</si>
  <si>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</si>
  <si>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</si>
  <si>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</si>
  <si>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</si>
  <si>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</si>
  <si>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</si>
  <si>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</si>
  <si>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</si>
  <si>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</si>
  <si>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</si>
  <si>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</si>
  <si>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</si>
  <si>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</si>
  <si>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</si>
  <si>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</si>
  <si>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</si>
  <si>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</si>
  <si>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</si>
  <si>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</si>
  <si>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</si>
  <si>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</si>
  <si>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</si>
  <si>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</si>
  <si>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</si>
  <si>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</si>
  <si>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</si>
  <si>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</si>
  <si>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</si>
  <si>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</si>
  <si>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</si>
  <si>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</si>
  <si>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</si>
  <si>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</si>
  <si>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</si>
  <si>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</si>
  <si>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</si>
  <si>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</si>
  <si>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</si>
  <si>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</si>
  <si>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</si>
  <si>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</si>
  <si>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</si>
  <si>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</si>
  <si>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</si>
  <si>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</si>
  <si>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</si>
  <si>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</si>
  <si>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</si>
  <si>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</si>
  <si>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</si>
  <si>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</si>
  <si>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</si>
  <si>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</si>
  <si>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</si>
  <si>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</si>
  <si>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</si>
  <si>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</si>
  <si>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</si>
  <si>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</si>
  <si>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</si>
  <si>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</si>
  <si>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</si>
  <si>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</si>
  <si>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</si>
  <si>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</si>
  <si>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</si>
  <si>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</si>
  <si>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</si>
  <si>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</si>
  <si>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</si>
  <si>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</si>
  <si>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</si>
  <si>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</si>
  <si>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</si>
  <si>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</si>
  <si>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</si>
  <si>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</si>
  <si>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</si>
  <si>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</si>
  <si>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</si>
  <si>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</si>
  <si>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</si>
  <si>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</si>
  <si>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</si>
  <si>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</si>
  <si>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</si>
  <si>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</si>
  <si>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</si>
  <si>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</si>
  <si>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</si>
  <si>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</si>
  <si>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</si>
  <si>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</si>
  <si>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</si>
  <si>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</si>
  <si>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</si>
  <si>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</si>
  <si>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</si>
  <si>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</si>
  <si>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</si>
  <si>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</si>
  <si>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</si>
  <si>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</si>
  <si>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</si>
  <si>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</si>
  <si>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</si>
  <si>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</si>
  <si>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</si>
  <si>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</si>
  <si>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</si>
  <si>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</si>
  <si>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</si>
  <si>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</si>
  <si>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</si>
  <si>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</si>
  <si>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</si>
  <si>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</si>
  <si>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</si>
  <si>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</si>
  <si>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</si>
  <si>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</si>
  <si>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</si>
  <si>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</si>
  <si>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</si>
  <si>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</si>
  <si>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</si>
  <si>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</si>
  <si>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</si>
  <si>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</si>
  <si>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</si>
  <si>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</si>
  <si>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</si>
  <si>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</si>
  <si>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</si>
  <si>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</si>
  <si>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</si>
  <si>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</si>
  <si>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</si>
  <si>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</si>
  <si>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</si>
  <si>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</si>
  <si>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</si>
  <si>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</si>
  <si>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</si>
  <si>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</si>
  <si>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</si>
  <si>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</si>
  <si>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</si>
  <si>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</si>
  <si>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</si>
  <si>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</si>
  <si>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</si>
  <si>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</si>
  <si>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</si>
  <si>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</si>
  <si>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</si>
  <si>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</si>
  <si>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</si>
  <si>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</si>
  <si>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</si>
  <si>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</si>
  <si>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</si>
  <si>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</si>
  <si>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</si>
  <si>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</si>
  <si>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</si>
  <si>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</si>
  <si>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</si>
  <si>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</si>
  <si>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</si>
  <si>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</si>
  <si>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</si>
  <si>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</si>
  <si>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</si>
  <si>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</si>
  <si>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</si>
  <si>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</si>
  <si>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</si>
  <si>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</si>
  <si>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</si>
  <si>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</si>
  <si>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</si>
  <si>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</si>
  <si>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</si>
  <si>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</si>
  <si>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</si>
  <si>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</si>
  <si>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</si>
  <si>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</si>
  <si>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</si>
  <si>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</si>
  <si>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</si>
  <si>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</si>
  <si>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</si>
  <si>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</si>
  <si>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</si>
  <si>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</si>
  <si>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</si>
  <si>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</si>
  <si>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</si>
  <si>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</si>
  <si>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</si>
  <si>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</si>
  <si>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</si>
  <si>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</si>
  <si>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</si>
  <si>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</si>
  <si>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</si>
  <si>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</si>
  <si>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</si>
  <si>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</si>
  <si>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</si>
  <si>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</si>
  <si>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</si>
  <si>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</si>
  <si>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</si>
  <si>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</si>
  <si>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</si>
  <si>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</si>
  <si>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</si>
  <si>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</si>
  <si>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</si>
  <si>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</si>
  <si>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</si>
  <si>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</si>
  <si>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</si>
  <si>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</si>
  <si>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</si>
  <si>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</si>
  <si>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</si>
  <si>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</si>
  <si>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</si>
  <si>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</si>
  <si>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</si>
  <si>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</si>
  <si>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</si>
  <si>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</si>
  <si>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</si>
  <si>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</si>
  <si>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</si>
  <si>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</si>
  <si>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</si>
  <si>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</si>
  <si>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</si>
  <si>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</si>
  <si>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</si>
  <si>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</si>
  <si>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</si>
  <si>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</si>
  <si>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</si>
  <si>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</si>
  <si>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</si>
  <si>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</si>
  <si>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</si>
  <si>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</si>
  <si>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</si>
  <si>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</si>
  <si>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</si>
  <si>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</si>
  <si>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</si>
  <si>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</si>
  <si>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</si>
  <si>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</si>
  <si>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</si>
  <si>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</si>
  <si>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</si>
  <si>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</si>
  <si>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</si>
  <si>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</si>
  <si>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</si>
  <si>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</si>
  <si>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</si>
  <si>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</si>
  <si>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</si>
  <si>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</si>
  <si>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</si>
  <si>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</si>
  <si>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</si>
  <si>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</si>
  <si>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</si>
  <si>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</si>
  <si>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</si>
  <si>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</si>
  <si>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</si>
  <si>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</si>
  <si>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</si>
  <si>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</si>
  <si>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</si>
  <si>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</si>
  <si>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</si>
  <si>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</si>
  <si>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</si>
  <si>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</si>
  <si>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</si>
  <si>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</si>
  <si>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</si>
  <si>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</si>
  <si>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</si>
  <si>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</si>
  <si>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</si>
  <si>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</si>
  <si>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</si>
  <si>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</si>
  <si>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</si>
  <si>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</si>
  <si>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</si>
  <si>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</si>
  <si>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</si>
  <si>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</si>
  <si>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</si>
  <si>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</si>
  <si>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</si>
  <si>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</si>
  <si>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</si>
  <si>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</si>
  <si>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</si>
  <si>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</si>
  <si>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</si>
  <si>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</si>
  <si>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</si>
  <si>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</si>
  <si>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</si>
  <si>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</si>
  <si>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</si>
  <si>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</si>
  <si>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</si>
  <si>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</si>
  <si>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</si>
  <si>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</si>
  <si>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</si>
  <si>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</si>
  <si>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</si>
  <si>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</si>
  <si>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</si>
  <si>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</si>
  <si>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</si>
  <si>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</si>
  <si>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</si>
  <si>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</si>
  <si>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</si>
  <si>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</si>
  <si>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</si>
  <si>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</si>
  <si>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</si>
  <si>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</si>
  <si>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</si>
  <si>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</si>
  <si>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</si>
  <si>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</si>
  <si>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</si>
  <si>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</si>
  <si>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</si>
  <si>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</si>
  <si>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</si>
  <si>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</si>
  <si>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</si>
  <si>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</si>
  <si>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</si>
  <si>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</si>
  <si>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</si>
  <si>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</si>
  <si>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</si>
  <si>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</si>
  <si>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</si>
  <si>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</si>
  <si>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</si>
  <si>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</si>
  <si>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</si>
  <si>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</si>
  <si>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</si>
  <si>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</si>
  <si>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</si>
  <si>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</si>
  <si>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</si>
  <si>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</si>
  <si>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</si>
  <si>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</si>
  <si>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</si>
  <si>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</si>
  <si>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</si>
  <si>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</si>
  <si>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</si>
  <si>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</si>
  <si>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</si>
  <si>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</si>
  <si>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</si>
  <si>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</si>
  <si>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</si>
  <si>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</si>
  <si>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</si>
  <si>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</si>
  <si>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</si>
  <si>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</si>
  <si>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</si>
  <si>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</si>
  <si>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</si>
  <si>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</si>
  <si>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</si>
  <si>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</si>
  <si>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</si>
  <si>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</si>
  <si>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</si>
  <si>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</si>
  <si>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</si>
  <si>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</si>
  <si>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</si>
  <si>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</si>
  <si>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</si>
  <si>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</si>
  <si>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</si>
  <si>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</si>
  <si>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</si>
  <si>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</si>
  <si>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</si>
  <si>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</si>
  <si>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</si>
  <si>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</si>
  <si>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</si>
  <si>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</si>
  <si>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</si>
  <si>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</si>
  <si>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</si>
  <si>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</si>
  <si>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</si>
  <si>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</si>
  <si>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</si>
  <si>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</si>
  <si>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</si>
  <si>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</si>
  <si>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</si>
  <si>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</si>
  <si>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</si>
  <si>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</si>
  <si>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</si>
  <si>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</si>
  <si>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</si>
  <si>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</si>
  <si>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</si>
  <si>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</si>
  <si>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</si>
  <si>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</si>
  <si>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</si>
  <si>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</si>
  <si>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</si>
  <si>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</si>
  <si>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</si>
  <si>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</si>
  <si>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</si>
  <si>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</si>
  <si>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</si>
  <si>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</si>
  <si>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</si>
  <si>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</si>
  <si>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</si>
  <si>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</si>
  <si>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</si>
  <si>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</si>
  <si>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</si>
  <si>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</si>
  <si>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</si>
  <si>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</si>
  <si>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</si>
  <si>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</si>
  <si>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</si>
  <si>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</si>
  <si>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</si>
  <si>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</si>
  <si>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</si>
  <si>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</si>
  <si>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</si>
  <si>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</si>
  <si>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</si>
  <si>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</si>
  <si>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</si>
  <si>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</si>
  <si>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</si>
  <si>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</si>
  <si>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</si>
  <si>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</si>
  <si>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</si>
  <si>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</si>
  <si>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</si>
  <si>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</si>
  <si>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</si>
  <si>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</si>
  <si>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</si>
  <si>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</si>
  <si>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</si>
  <si>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</si>
  <si>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</si>
  <si>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</si>
  <si>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</si>
  <si>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</si>
  <si>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</si>
  <si>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</si>
  <si>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</si>
  <si>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</si>
  <si>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</si>
  <si>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</si>
  <si>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</si>
  <si>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</si>
  <si>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</si>
  <si>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</si>
  <si>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</si>
  <si>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</si>
  <si>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</si>
  <si>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</si>
  <si>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</si>
  <si>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</si>
  <si>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</si>
  <si>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</si>
  <si>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</si>
  <si>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</si>
  <si>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</si>
  <si>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</si>
  <si>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</si>
  <si>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</si>
  <si>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</si>
  <si>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</si>
  <si>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</si>
  <si>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</si>
  <si>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</si>
  <si>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</si>
  <si>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</si>
  <si>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</si>
  <si>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</si>
  <si>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</si>
  <si>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</si>
  <si>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</si>
  <si>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</si>
  <si>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</si>
  <si>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</si>
  <si>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</si>
  <si>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</si>
  <si>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</si>
  <si>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</si>
  <si>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</si>
  <si>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</si>
  <si>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</si>
  <si>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</si>
  <si>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</si>
  <si>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</si>
  <si>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</si>
  <si>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</si>
  <si>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</si>
  <si>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</si>
  <si>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</si>
  <si>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</si>
  <si>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</si>
  <si>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</si>
  <si>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</si>
  <si>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</si>
  <si>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</si>
  <si>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</si>
  <si>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</si>
  <si>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</si>
  <si>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</si>
  <si>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</si>
  <si>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</si>
  <si>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</si>
  <si>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</si>
  <si>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</si>
  <si>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</si>
  <si>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</si>
  <si>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</si>
  <si>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</si>
  <si>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</si>
  <si>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</si>
  <si>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</si>
  <si>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</si>
  <si>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</si>
  <si>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</si>
  <si>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</si>
  <si>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</si>
  <si>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</si>
  <si>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</si>
  <si>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</si>
  <si>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</si>
  <si>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</si>
  <si>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</si>
  <si>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</si>
  <si>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</si>
  <si>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</si>
  <si>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</si>
  <si>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</si>
  <si>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</si>
  <si>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</si>
  <si>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</si>
  <si>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</si>
  <si>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</si>
  <si>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</si>
  <si>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</si>
  <si>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</si>
  <si>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</si>
  <si>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</si>
  <si>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</si>
  <si>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</si>
  <si>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</si>
  <si>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</si>
  <si>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</si>
  <si>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</si>
  <si>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</si>
  <si>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</si>
  <si>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</si>
  <si>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</si>
  <si>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</si>
  <si>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</si>
  <si>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</si>
  <si>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</si>
  <si>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</si>
  <si>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</si>
  <si>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</si>
  <si>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</si>
  <si>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</si>
  <si>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</si>
  <si>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</si>
  <si>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</si>
  <si>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</si>
  <si>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</si>
  <si>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</si>
  <si>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</si>
  <si>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</si>
  <si>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</si>
  <si>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</si>
  <si>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</si>
  <si>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</si>
  <si>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</si>
  <si>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</si>
  <si>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</si>
  <si>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</si>
  <si>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</si>
  <si>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</si>
  <si>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</si>
  <si>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</si>
  <si>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</si>
  <si>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</si>
  <si>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</si>
  <si>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</si>
  <si>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</si>
  <si>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</si>
  <si>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</si>
  <si>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</si>
  <si>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</si>
  <si>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</si>
  <si>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</si>
  <si>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</si>
  <si>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</si>
  <si>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</si>
  <si>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</si>
  <si>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</si>
  <si>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</si>
  <si>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</si>
  <si>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</si>
  <si>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</si>
  <si>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</si>
  <si>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</si>
  <si>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</si>
  <si>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</si>
  <si>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</si>
  <si>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</si>
  <si>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</si>
  <si>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</si>
  <si>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</si>
  <si>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</si>
  <si>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</si>
  <si>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</si>
  <si>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</si>
  <si>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</si>
  <si>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</si>
  <si>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</si>
  <si>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</si>
  <si>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</si>
  <si>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</si>
  <si>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</si>
  <si>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</si>
  <si>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</si>
  <si>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</si>
  <si>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</si>
  <si>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</si>
  <si>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</si>
  <si>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</si>
  <si>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</si>
  <si>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</si>
  <si>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</si>
  <si>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</si>
  <si>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</si>
  <si>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</si>
  <si>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</si>
  <si>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</si>
  <si>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</si>
  <si>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</si>
  <si>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</si>
  <si>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</si>
  <si>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</si>
  <si>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</si>
  <si>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</si>
  <si>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</si>
  <si>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</si>
  <si>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</si>
  <si>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</si>
  <si>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</si>
  <si>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</si>
  <si>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</si>
  <si>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</si>
  <si>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</si>
  <si>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</si>
  <si>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</si>
  <si>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</si>
  <si>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</si>
  <si>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</si>
  <si>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</si>
  <si>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</si>
  <si>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</si>
  <si>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</si>
  <si>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</si>
  <si>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</si>
  <si>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</si>
  <si>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</si>
  <si>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</si>
  <si>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</si>
  <si>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</si>
  <si>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</si>
  <si>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</si>
  <si>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</si>
  <si>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</si>
  <si>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</si>
  <si>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</si>
  <si>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</si>
  <si>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</si>
  <si>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</si>
  <si>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</si>
  <si>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</si>
  <si>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</si>
  <si>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</si>
  <si>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</si>
  <si>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</si>
  <si>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</si>
  <si>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</si>
  <si>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</si>
  <si>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</si>
  <si>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</si>
  <si>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</si>
  <si>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</si>
  <si>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</si>
  <si>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</si>
  <si>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</si>
  <si>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</si>
  <si>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</si>
  <si>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</si>
  <si>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</si>
  <si>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</si>
  <si>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</si>
  <si>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</si>
  <si>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</si>
  <si>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</si>
  <si>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</si>
  <si>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</si>
  <si>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</si>
  <si>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</si>
  <si>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</si>
  <si>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</si>
  <si>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</si>
  <si>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</si>
  <si>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</si>
  <si>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</si>
  <si>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</si>
  <si>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</si>
  <si>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</si>
  <si>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</si>
  <si>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</si>
  <si>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</si>
  <si>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</si>
  <si>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</si>
  <si>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</si>
  <si>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</si>
  <si>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</si>
  <si>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</si>
  <si>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</si>
  <si>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</si>
  <si>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</si>
  <si>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</si>
  <si>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</si>
  <si>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</si>
  <si>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</si>
  <si>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</si>
  <si>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</si>
  <si>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</si>
  <si>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</si>
  <si>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</si>
  <si>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</si>
  <si>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</si>
  <si>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</si>
  <si>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</si>
  <si>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</si>
  <si>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</si>
  <si>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</si>
  <si>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</si>
  <si>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</si>
  <si>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</si>
  <si>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</si>
  <si>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</si>
  <si>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</si>
  <si>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</si>
  <si>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</si>
  <si>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</si>
  <si>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</si>
  <si>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</si>
  <si>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</si>
  <si>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</si>
  <si>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</si>
  <si>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</si>
  <si>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</si>
  <si>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</si>
  <si>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</si>
  <si>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</si>
  <si>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</si>
  <si>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</si>
  <si>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</si>
  <si>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</si>
  <si>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</si>
  <si>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</si>
  <si>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</si>
  <si>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</si>
  <si>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</si>
  <si>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</si>
  <si>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</si>
  <si>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</si>
  <si>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</si>
  <si>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</si>
  <si>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</si>
  <si>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</si>
  <si>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</si>
  <si>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</si>
  <si>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</si>
  <si>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</si>
  <si>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</si>
  <si>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</si>
  <si>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</si>
  <si>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</si>
  <si>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</si>
  <si>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</si>
  <si>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</si>
  <si>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</si>
  <si>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</si>
  <si>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</si>
  <si>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</si>
  <si>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</si>
  <si>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</si>
  <si>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</si>
  <si>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</si>
  <si>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</si>
  <si>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</si>
  <si>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</si>
  <si>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</si>
  <si>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</si>
  <si>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</si>
  <si>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</si>
  <si>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</si>
  <si>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</si>
  <si>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</si>
  <si>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</si>
  <si>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</si>
  <si>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</si>
  <si>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</si>
  <si>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</si>
  <si>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</si>
  <si>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</si>
  <si>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</si>
  <si>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</si>
  <si>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</si>
  <si>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</si>
  <si>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</si>
  <si>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</si>
  <si>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</si>
  <si>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</si>
  <si>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</si>
  <si>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</si>
  <si>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</si>
  <si>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</si>
  <si>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</si>
  <si>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</si>
  <si>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</si>
  <si>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</si>
  <si>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</si>
  <si>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</si>
  <si>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</si>
  <si>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</si>
  <si>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</si>
  <si>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</si>
  <si>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</si>
  <si>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</si>
  <si>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</si>
  <si>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</si>
  <si>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</si>
  <si>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</si>
  <si>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</si>
  <si>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</si>
  <si>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</si>
  <si>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</si>
  <si>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</si>
  <si>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</si>
  <si>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</si>
  <si>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</si>
  <si>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</si>
  <si>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</si>
  <si>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</si>
  <si>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</si>
  <si>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</si>
  <si>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</si>
  <si>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</si>
  <si>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</si>
  <si>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</si>
  <si>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</si>
  <si>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</si>
  <si>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</si>
  <si>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</si>
  <si>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</si>
  <si>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</si>
  <si>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</si>
  <si>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</si>
  <si>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</si>
  <si>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</si>
  <si>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</si>
  <si>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</si>
  <si>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</si>
  <si>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</si>
  <si>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</si>
  <si>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</si>
  <si>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</si>
  <si>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</si>
  <si>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</si>
  <si>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</si>
  <si>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</si>
  <si>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</si>
  <si>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</si>
  <si>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</si>
  <si>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</si>
  <si>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</si>
  <si>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</si>
  <si>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</si>
  <si>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</si>
  <si>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</si>
  <si>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</si>
  <si>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</si>
  <si>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</si>
  <si>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</si>
  <si>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</si>
  <si>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</si>
  <si>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</si>
  <si>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</si>
  <si>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</si>
  <si>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</si>
  <si>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</si>
  <si>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</si>
  <si>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</si>
  <si>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</si>
  <si>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</si>
  <si>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</si>
  <si>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</si>
  <si>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</si>
  <si>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</si>
  <si>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</si>
  <si>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</si>
  <si>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</si>
  <si>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</si>
  <si>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</si>
  <si>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</si>
  <si>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</si>
  <si>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</si>
  <si>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</si>
  <si>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</si>
  <si>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</si>
  <si>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</si>
  <si>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</si>
  <si>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</si>
  <si>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</si>
  <si>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</si>
  <si>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</si>
  <si>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</si>
  <si>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</si>
  <si>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</si>
  <si>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</si>
  <si>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</si>
  <si>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</si>
  <si>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</si>
  <si>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</si>
  <si>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</si>
  <si>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</si>
  <si>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</si>
  <si>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</si>
  <si>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</si>
  <si>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</si>
  <si>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</si>
  <si>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</si>
  <si>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</si>
  <si>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</si>
  <si>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</si>
  <si>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</si>
  <si>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</si>
  <si>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</si>
  <si>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</si>
  <si>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</si>
  <si>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</si>
  <si>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</si>
  <si>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</si>
  <si>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</si>
  <si>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</si>
  <si>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</si>
  <si>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</si>
  <si>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</si>
  <si>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</si>
  <si>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</si>
  <si>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</si>
  <si>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</si>
  <si>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</si>
  <si>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</si>
  <si>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</si>
  <si>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</si>
  <si>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</si>
  <si>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</si>
  <si>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</si>
  <si>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</si>
  <si>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</si>
  <si>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</si>
  <si>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</si>
  <si>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</si>
  <si>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</si>
  <si>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</si>
  <si>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</si>
  <si>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</si>
  <si>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</si>
  <si>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</si>
  <si>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</si>
  <si>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</si>
  <si>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</si>
  <si>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</si>
  <si>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</si>
  <si>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</si>
  <si>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</si>
  <si>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</si>
  <si>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</si>
  <si>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</si>
  <si>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</si>
  <si>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</si>
  <si>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</si>
  <si>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</si>
  <si>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</si>
  <si>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</si>
  <si>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</si>
  <si>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</si>
  <si>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</si>
  <si>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</si>
  <si>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</si>
  <si>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</si>
  <si>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</si>
  <si>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</si>
  <si>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</si>
  <si>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</si>
  <si>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</si>
  <si>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</si>
  <si>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</si>
  <si>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</si>
  <si>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</si>
  <si>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</si>
  <si>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</si>
  <si>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</si>
  <si>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</si>
  <si>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</si>
  <si>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</si>
  <si>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</si>
  <si>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</si>
  <si>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</si>
  <si>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</si>
  <si>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</si>
  <si>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</si>
  <si>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</si>
  <si>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</si>
  <si>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</si>
  <si>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</si>
  <si>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</si>
  <si>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</si>
  <si>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</si>
  <si>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</si>
  <si>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</si>
  <si>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</si>
  <si>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</si>
  <si>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</si>
  <si>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</si>
  <si>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</si>
  <si>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</si>
  <si>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</si>
  <si>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</si>
  <si>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</si>
  <si>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</si>
  <si>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</si>
  <si>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</si>
  <si>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</si>
  <si>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</si>
  <si>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</si>
  <si>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</si>
  <si>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</si>
  <si>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</si>
  <si>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</si>
  <si>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</si>
  <si>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</si>
  <si>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</si>
  <si>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</si>
  <si>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</si>
  <si>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</si>
  <si>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</si>
  <si>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</si>
  <si>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</si>
  <si>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</si>
  <si>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</si>
  <si>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</si>
  <si>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</si>
  <si>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</si>
  <si>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</si>
  <si>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</si>
  <si>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</si>
  <si>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</si>
  <si>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</si>
  <si>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</si>
  <si>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</si>
  <si>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</si>
  <si>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</si>
  <si>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</si>
  <si>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</si>
  <si>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</si>
  <si>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</si>
  <si>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</si>
  <si>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</si>
  <si>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</si>
  <si>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</si>
  <si>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</si>
  <si>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</si>
  <si>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</si>
  <si>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</si>
  <si>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</si>
  <si>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</si>
  <si>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</si>
  <si>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</si>
  <si>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</si>
  <si>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</si>
  <si>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</si>
  <si>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</si>
  <si>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</si>
  <si>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</si>
  <si>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</si>
  <si>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</si>
  <si>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</si>
  <si>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</si>
  <si>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</si>
  <si>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</si>
  <si>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</si>
  <si>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</si>
  <si>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</si>
  <si>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</si>
  <si>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</si>
  <si>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</si>
  <si>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</si>
  <si>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</si>
  <si>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</si>
  <si>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</si>
  <si>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</si>
  <si>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</si>
  <si>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</si>
  <si>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</si>
  <si>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</si>
  <si>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</si>
  <si>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</si>
  <si>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</si>
  <si>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</si>
  <si>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</si>
  <si>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</si>
  <si>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</si>
  <si>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</si>
  <si>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</si>
  <si>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</si>
  <si>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</si>
  <si>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</si>
  <si>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</si>
  <si>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</si>
  <si>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</si>
  <si>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</si>
  <si>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</si>
  <si>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</si>
  <si>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</si>
  <si>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</si>
  <si>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</si>
  <si>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</si>
  <si>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</si>
  <si>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</si>
  <si>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</si>
  <si>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</si>
  <si>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</si>
  <si>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</si>
  <si>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</si>
  <si>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</si>
  <si>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</si>
  <si>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</si>
  <si>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</si>
  <si>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</si>
  <si>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</si>
  <si>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</si>
  <si>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</si>
  <si>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</si>
  <si>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</si>
  <si>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</si>
  <si>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</si>
  <si>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</si>
  <si>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</si>
  <si>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</si>
  <si>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</si>
  <si>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</si>
  <si>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</si>
  <si>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</si>
  <si>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</si>
  <si>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</si>
  <si>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</si>
  <si>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</si>
  <si>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</si>
  <si>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</si>
  <si>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</si>
  <si>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</si>
  <si>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</si>
  <si>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</si>
  <si>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</si>
  <si>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</si>
  <si>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</si>
  <si>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</si>
  <si>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</si>
  <si>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</si>
  <si>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</si>
  <si>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</si>
  <si>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</si>
  <si>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</si>
  <si>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</si>
  <si>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</si>
  <si>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</si>
  <si>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</si>
  <si>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</si>
  <si>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</si>
  <si>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</si>
  <si>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</si>
  <si>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</si>
  <si>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</si>
  <si>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</si>
  <si>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</si>
  <si>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</si>
  <si>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</si>
  <si>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</si>
  <si>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</si>
  <si>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</si>
  <si>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</si>
  <si>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</si>
  <si>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</si>
  <si>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</si>
  <si>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</si>
  <si>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</si>
  <si>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</si>
  <si>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</si>
  <si>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</si>
  <si>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</si>
  <si>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</si>
  <si>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</si>
  <si>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</si>
  <si>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</si>
  <si>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</si>
  <si>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</si>
  <si>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</si>
  <si>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</si>
  <si>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</si>
  <si>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</si>
  <si>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</si>
  <si>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</si>
  <si>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</si>
  <si>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</si>
  <si>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</si>
  <si>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</si>
  <si>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</si>
  <si>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</si>
  <si>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</si>
  <si>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</si>
  <si>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</si>
  <si>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</si>
  <si>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</si>
  <si>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</si>
  <si>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</si>
  <si>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</si>
  <si>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</si>
  <si>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</si>
  <si>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</si>
  <si>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</si>
  <si>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</si>
  <si>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</si>
  <si>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</si>
  <si>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</si>
  <si>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</si>
  <si>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</si>
  <si>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</si>
  <si>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</si>
  <si>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</si>
  <si>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</si>
  <si>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</si>
  <si>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</si>
  <si>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</si>
  <si>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</si>
  <si>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</si>
  <si>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</si>
  <si>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</si>
  <si>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</si>
  <si>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</si>
  <si>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</si>
  <si>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</si>
  <si>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</si>
  <si>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</si>
  <si>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</si>
  <si>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</si>
  <si>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</si>
  <si>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</si>
  <si>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</si>
  <si>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</si>
  <si>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</si>
  <si>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</si>
  <si>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</si>
  <si>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</si>
  <si>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</si>
  <si>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</si>
  <si>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</si>
  <si>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</si>
  <si>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</si>
  <si>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</si>
  <si>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</si>
  <si>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</si>
  <si>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</si>
  <si>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</si>
  <si>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</si>
  <si>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</si>
  <si>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</si>
  <si>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</si>
  <si>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</si>
  <si>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</si>
  <si>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</si>
  <si>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</si>
  <si>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</si>
  <si>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</si>
  <si>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</si>
  <si>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</si>
  <si>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</si>
  <si>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</si>
  <si>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</si>
  <si>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</si>
  <si>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</si>
  <si>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</si>
  <si>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</si>
  <si>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</si>
  <si>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</si>
  <si>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</si>
  <si>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</si>
  <si>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</si>
  <si>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</si>
  <si>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</si>
  <si>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</si>
  <si>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</si>
  <si>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</si>
  <si>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</si>
  <si>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</si>
  <si>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</si>
  <si>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</si>
  <si>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</si>
  <si>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</si>
  <si>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</si>
  <si>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</si>
  <si>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</si>
  <si>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</si>
  <si>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</si>
  <si>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</si>
  <si>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</si>
  <si>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</si>
  <si>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</si>
  <si>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</si>
  <si>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</si>
  <si>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</si>
  <si>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</si>
  <si>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</si>
  <si>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</si>
  <si>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</si>
  <si>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</si>
  <si>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</si>
  <si>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</si>
  <si>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</si>
  <si>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</si>
  <si>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</si>
  <si>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</si>
  <si>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</si>
  <si>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</si>
  <si>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</si>
  <si>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</si>
  <si>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</si>
  <si>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</si>
  <si>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</si>
  <si>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</si>
  <si>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</si>
  <si>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</si>
  <si>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</si>
  <si>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</si>
  <si>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</si>
  <si>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</si>
  <si>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</si>
  <si>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</si>
  <si>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</si>
  <si>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</si>
  <si>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</si>
  <si>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</si>
  <si>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</si>
  <si>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</si>
  <si>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</si>
  <si>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</si>
  <si>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</si>
  <si>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</si>
  <si>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</si>
  <si>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</si>
  <si>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</si>
  <si>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</si>
  <si>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</si>
  <si>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</si>
  <si>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</si>
  <si>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</si>
  <si>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</si>
  <si>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</si>
  <si>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</si>
  <si>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</si>
  <si>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</si>
  <si>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</si>
  <si>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</si>
  <si>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</si>
  <si>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</si>
  <si>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</si>
  <si>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</si>
  <si>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</si>
  <si>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</si>
  <si>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</si>
  <si>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</si>
  <si>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</si>
  <si>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</si>
  <si>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</si>
  <si>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</si>
  <si>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</si>
  <si>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</si>
  <si>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</si>
  <si>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</si>
  <si>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</si>
  <si>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</si>
  <si>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</si>
  <si>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</si>
  <si>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</si>
  <si>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</si>
  <si>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</si>
  <si>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</si>
  <si>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</si>
  <si>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</si>
  <si>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</si>
  <si>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</si>
  <si>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</si>
  <si>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</si>
  <si>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</si>
  <si>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</si>
  <si>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</si>
  <si>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</si>
  <si>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</si>
  <si>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</si>
  <si>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</si>
  <si>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</si>
  <si>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</si>
  <si>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</si>
  <si>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</si>
  <si>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</si>
  <si>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</si>
  <si>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</si>
  <si>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</si>
  <si>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</si>
  <si>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</si>
  <si>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</si>
  <si>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</si>
  <si>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</si>
  <si>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</si>
  <si>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</si>
  <si>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</si>
  <si>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</si>
  <si>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</si>
  <si>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</si>
  <si>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</si>
  <si>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</si>
  <si>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</si>
  <si>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</si>
  <si>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</si>
  <si>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</si>
  <si>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</si>
  <si>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</si>
  <si>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</si>
  <si>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</si>
  <si>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</si>
  <si>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</si>
  <si>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</si>
  <si>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</si>
  <si>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</si>
  <si>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</si>
  <si>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</si>
  <si>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</si>
  <si>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</si>
  <si>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</si>
  <si>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</si>
  <si>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</si>
  <si>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</si>
  <si>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</si>
  <si>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</si>
  <si>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</si>
  <si>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</si>
  <si>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</si>
  <si>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</si>
  <si>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</si>
  <si>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</si>
  <si>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</si>
  <si>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</si>
  <si>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</si>
  <si>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</si>
  <si>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</si>
  <si>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</si>
  <si>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</si>
  <si>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</si>
  <si>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</si>
  <si>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</si>
  <si>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</si>
  <si>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</si>
  <si>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</si>
  <si>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</si>
  <si>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</si>
  <si>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</si>
  <si>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</si>
  <si>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</si>
  <si>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</si>
  <si>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</si>
  <si>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</si>
  <si>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</si>
  <si>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</si>
  <si>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</si>
  <si>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</si>
  <si>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</si>
  <si>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</si>
  <si>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</si>
  <si>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</si>
  <si>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</si>
  <si>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</si>
  <si>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</si>
  <si>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</si>
  <si>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</si>
  <si>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</si>
  <si>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</si>
  <si>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</si>
  <si>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</si>
  <si>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</si>
  <si>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</si>
  <si>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</si>
  <si>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</si>
  <si>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</si>
  <si>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</si>
  <si>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</si>
  <si>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</si>
  <si>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</si>
  <si>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</si>
  <si>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</si>
  <si>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</si>
  <si>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</si>
  <si>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</si>
  <si>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</si>
  <si>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</si>
  <si>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</si>
  <si>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</si>
  <si>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</si>
  <si>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</si>
  <si>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</si>
  <si>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</si>
  <si>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</si>
  <si>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</si>
  <si>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</si>
  <si>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</si>
  <si>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</si>
  <si>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</si>
  <si>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</si>
  <si>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</si>
  <si>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</si>
  <si>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</si>
  <si>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</si>
  <si>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</si>
  <si>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</si>
  <si>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</si>
  <si>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</si>
  <si>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</si>
  <si>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</si>
  <si>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</si>
  <si>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</si>
  <si>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</si>
  <si>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</si>
  <si>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</si>
  <si>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</si>
  <si>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</si>
  <si>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</si>
  <si>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</si>
  <si>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</si>
  <si>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</si>
  <si>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</si>
  <si>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</si>
  <si>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</si>
  <si>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</si>
  <si>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</si>
  <si>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</si>
  <si>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</si>
  <si>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</si>
  <si>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</si>
  <si>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</si>
  <si>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</si>
  <si>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</si>
  <si>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</si>
  <si>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</si>
  <si>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</si>
  <si>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</si>
  <si>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</si>
  <si>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</si>
  <si>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</si>
  <si>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</si>
  <si>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</si>
  <si>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</si>
  <si>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</si>
  <si>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</si>
  <si>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</si>
  <si>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</si>
  <si>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</si>
  <si>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</si>
  <si>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</si>
  <si>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</si>
  <si>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</si>
  <si>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</si>
  <si>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</si>
  <si>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</si>
  <si>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</si>
  <si>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</si>
  <si>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</si>
  <si>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</si>
  <si>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</si>
  <si>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</si>
  <si>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</si>
  <si>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</si>
  <si>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</si>
  <si>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</si>
  <si>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</si>
  <si>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</si>
  <si>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</si>
  <si>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</si>
  <si>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</si>
  <si>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</si>
  <si>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</si>
  <si>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</si>
  <si>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</si>
  <si>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</si>
  <si>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</si>
  <si>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</si>
  <si>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</si>
  <si>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</si>
  <si>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</si>
  <si>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</si>
  <si>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</si>
  <si>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</si>
  <si>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</si>
  <si>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</si>
  <si>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</si>
  <si>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</si>
  <si>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</si>
  <si>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</si>
  <si>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</si>
  <si>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</si>
  <si>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</si>
  <si>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</si>
  <si>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</si>
  <si>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</si>
  <si>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</si>
  <si>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</si>
  <si>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</si>
  <si>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</si>
  <si>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</si>
  <si>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</si>
  <si>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</si>
  <si>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</si>
  <si>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</si>
  <si>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</si>
  <si>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</si>
  <si>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</si>
  <si>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</si>
  <si>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</si>
  <si>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</si>
  <si>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</si>
  <si>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</si>
  <si>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</si>
  <si>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</si>
  <si>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</si>
  <si>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</si>
  <si>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</si>
  <si>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</si>
  <si>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</si>
  <si>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</si>
  <si>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</si>
  <si>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</si>
  <si>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</si>
  <si>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</si>
  <si>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</si>
  <si>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</si>
  <si>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</si>
  <si>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</si>
  <si>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</si>
  <si>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</si>
  <si>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</si>
  <si>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</si>
  <si>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</si>
  <si>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</si>
  <si>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</si>
  <si>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</si>
  <si>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</si>
  <si>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</si>
  <si>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</si>
  <si>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</si>
  <si>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</si>
  <si>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</si>
  <si>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</si>
  <si>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</si>
  <si>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</si>
  <si>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</si>
  <si>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</si>
  <si>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</si>
  <si>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</si>
  <si>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</si>
  <si>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</si>
  <si>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</si>
  <si>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</si>
  <si>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</si>
  <si>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</si>
  <si>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</si>
  <si>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</si>
  <si>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</si>
  <si>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</si>
  <si>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</si>
  <si>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</si>
  <si>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</si>
  <si>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</si>
  <si>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</si>
  <si>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</si>
  <si>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</si>
  <si>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</si>
  <si>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</si>
  <si>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</si>
  <si>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</si>
  <si>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</si>
  <si>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</si>
  <si>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</si>
  <si>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</si>
  <si>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</si>
  <si>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</si>
  <si>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</si>
  <si>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</si>
  <si>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</si>
  <si>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</si>
  <si>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</si>
  <si>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</si>
  <si>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</si>
  <si>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</si>
  <si>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</si>
  <si>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</si>
  <si>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</si>
  <si>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</si>
  <si>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</si>
  <si>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</si>
  <si>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</si>
  <si>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</si>
  <si>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</si>
  <si>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</si>
  <si>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</si>
  <si>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</si>
  <si>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</si>
  <si>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</si>
  <si>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</si>
  <si>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</si>
  <si>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</si>
  <si>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</si>
  <si>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</si>
  <si>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</si>
  <si>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</si>
  <si>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</si>
  <si>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</si>
  <si>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</si>
  <si>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</si>
  <si>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</si>
  <si>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</si>
  <si>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</si>
  <si>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</si>
  <si>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</si>
  <si>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</si>
  <si>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</si>
  <si>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</si>
  <si>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</si>
  <si>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</si>
  <si>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</si>
  <si>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</si>
  <si>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</si>
  <si>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</si>
  <si>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</si>
  <si>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</si>
  <si>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</si>
  <si>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</si>
  <si>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</si>
  <si>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</si>
  <si>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</si>
  <si>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</si>
  <si>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</si>
  <si>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</si>
  <si>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</si>
  <si>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</si>
  <si>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</si>
  <si>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</si>
  <si>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</si>
  <si>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</si>
  <si>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</si>
  <si>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</si>
  <si>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</si>
  <si>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</si>
  <si>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</si>
  <si>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</si>
  <si>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</si>
  <si>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</si>
  <si>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</si>
  <si>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</si>
  <si>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</si>
  <si>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</si>
  <si>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</si>
  <si>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</si>
  <si>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</si>
  <si>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</si>
  <si>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</si>
  <si>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</si>
  <si>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</si>
  <si>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</si>
  <si>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</si>
  <si>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</si>
  <si>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</si>
  <si>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</si>
  <si>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</si>
  <si>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</si>
  <si>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</si>
  <si>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</si>
  <si>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</si>
  <si>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</si>
  <si>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</si>
  <si>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</si>
  <si>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</si>
  <si>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</si>
  <si>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</si>
  <si>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</si>
  <si>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</si>
  <si>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</si>
  <si>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</si>
  <si>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</si>
  <si>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</si>
  <si>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</si>
  <si>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</si>
  <si>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</si>
  <si>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</si>
  <si>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</si>
  <si>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</si>
  <si>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</si>
  <si>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</si>
  <si>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</si>
  <si>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</si>
  <si>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</si>
  <si>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</si>
  <si>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</si>
  <si>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</si>
  <si>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</si>
  <si>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</si>
  <si>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</si>
  <si>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</si>
  <si>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</si>
  <si>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</si>
  <si>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</si>
  <si>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</si>
  <si>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</si>
  <si>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</si>
  <si>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</si>
  <si>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</si>
  <si>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</si>
  <si>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</si>
  <si>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</si>
  <si>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</si>
  <si>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</si>
  <si>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</si>
  <si>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</si>
  <si>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</si>
  <si>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</si>
  <si>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</si>
  <si>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</si>
  <si>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</si>
  <si>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</si>
  <si>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</si>
  <si>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</si>
  <si>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</si>
  <si>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</si>
  <si>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</si>
  <si>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</si>
  <si>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</si>
  <si>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</si>
  <si>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</si>
  <si>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</si>
  <si>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</si>
  <si>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</si>
  <si>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</si>
  <si>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</si>
  <si>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</si>
  <si>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</si>
  <si>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</si>
  <si>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</si>
  <si>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</si>
  <si>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</si>
  <si>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</si>
  <si>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</si>
  <si>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</si>
  <si>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</si>
  <si>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</si>
  <si>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</si>
  <si>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</si>
  <si>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</si>
  <si>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</si>
  <si>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</si>
  <si>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</si>
  <si>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</si>
  <si>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</si>
  <si>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</si>
  <si>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</si>
  <si>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</si>
  <si>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</si>
  <si>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</si>
  <si>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</si>
  <si>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</si>
  <si>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</si>
  <si>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</si>
  <si>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</si>
  <si>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</si>
  <si>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</si>
  <si>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</si>
  <si>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</si>
  <si>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</si>
  <si>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</si>
  <si>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</si>
  <si>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</si>
  <si>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</si>
  <si>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</si>
  <si>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</si>
  <si>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</si>
  <si>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</si>
  <si>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</si>
  <si>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</si>
  <si>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</si>
  <si>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</si>
  <si>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</si>
  <si>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</si>
  <si>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</si>
  <si>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</si>
  <si>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</si>
  <si>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</si>
  <si>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</si>
  <si>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</si>
  <si>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</si>
  <si>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</si>
  <si>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</si>
  <si>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</si>
  <si>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</si>
  <si>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</si>
  <si>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</si>
  <si>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</si>
  <si>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</si>
  <si>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</si>
  <si>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</si>
  <si>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</si>
  <si>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</si>
  <si>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</si>
  <si>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</si>
  <si>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</si>
  <si>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</si>
  <si>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</si>
  <si>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</si>
  <si>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</si>
  <si>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</si>
  <si>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</si>
  <si>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</si>
  <si>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</si>
  <si>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</si>
  <si>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</si>
  <si>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</si>
  <si>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</si>
  <si>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</si>
  <si>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</si>
  <si>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</si>
  <si>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</si>
  <si>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</si>
  <si>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</si>
  <si>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</si>
  <si>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</si>
  <si>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</si>
  <si>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</si>
  <si>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</si>
  <si>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</si>
  <si>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</si>
  <si>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</si>
  <si>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</si>
  <si>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</si>
  <si>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</si>
  <si>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</si>
  <si>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</si>
  <si>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</si>
  <si>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</si>
  <si>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</si>
  <si>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</si>
  <si>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</si>
  <si>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</si>
  <si>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</si>
  <si>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</si>
  <si>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</si>
  <si>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</si>
  <si>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</si>
  <si>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</si>
  <si>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</si>
  <si>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</si>
  <si>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</si>
  <si>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</si>
  <si>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</si>
  <si>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</si>
  <si>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</si>
  <si>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</si>
  <si>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</si>
  <si>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</si>
  <si>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</si>
  <si>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</si>
  <si>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</si>
  <si>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</si>
  <si>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</si>
  <si>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</si>
  <si>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</si>
  <si>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</si>
  <si>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</si>
  <si>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</si>
  <si>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</si>
  <si>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</si>
  <si>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</si>
  <si>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</si>
  <si>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</si>
  <si>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</si>
  <si>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</si>
  <si>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</si>
  <si>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</si>
  <si>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</si>
  <si>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</si>
  <si>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</si>
  <si>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</si>
  <si>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</si>
  <si>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</si>
  <si>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</si>
  <si>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</si>
  <si>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</si>
  <si>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</si>
  <si>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</si>
  <si>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</si>
  <si>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</si>
  <si>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</si>
  <si>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</si>
  <si>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</si>
  <si>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</si>
  <si>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</si>
  <si>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</si>
  <si>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</si>
  <si>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</si>
  <si>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</si>
  <si>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</si>
  <si>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</si>
  <si>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</si>
  <si>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</si>
  <si>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</si>
  <si>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</si>
  <si>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</si>
  <si>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</si>
  <si>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</si>
  <si>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</si>
  <si>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</si>
  <si>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</si>
  <si>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</si>
  <si>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</si>
  <si>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</si>
  <si>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</si>
  <si>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</si>
  <si>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</si>
  <si>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</si>
  <si>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</si>
  <si>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</si>
  <si>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</si>
  <si>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</si>
  <si>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</si>
  <si>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</si>
  <si>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</si>
  <si>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</si>
  <si>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</si>
  <si>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</si>
  <si>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</si>
  <si>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</si>
  <si>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</si>
  <si>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</si>
  <si>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</si>
  <si>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</si>
  <si>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</si>
  <si>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</si>
  <si>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</si>
  <si>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</si>
  <si>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</si>
  <si>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</si>
  <si>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</si>
  <si>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</si>
  <si>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</si>
  <si>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</si>
  <si>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</si>
  <si>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</si>
  <si>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</si>
  <si>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</si>
  <si>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</si>
  <si>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</si>
  <si>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</si>
  <si>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</si>
  <si>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</si>
  <si>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</si>
  <si>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</si>
  <si>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</si>
  <si>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</si>
  <si>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</si>
  <si>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</si>
  <si>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</si>
  <si>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</si>
  <si>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</si>
  <si>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</si>
  <si>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</si>
  <si>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</si>
  <si>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</si>
  <si>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</si>
  <si>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</si>
  <si>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</si>
  <si>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</si>
  <si>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</si>
  <si>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</si>
  <si>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</si>
  <si>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</si>
  <si>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</si>
  <si>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</si>
  <si>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</si>
  <si>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</si>
  <si>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</si>
  <si>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</si>
  <si>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</si>
  <si>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</si>
  <si>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</si>
  <si>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</si>
  <si>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</si>
  <si>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</si>
  <si>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</si>
  <si>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</si>
  <si>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</si>
  <si>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</si>
  <si>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</si>
  <si>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</si>
  <si>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</si>
  <si>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</si>
  <si>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</si>
  <si>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</si>
  <si>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</si>
  <si>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</si>
  <si>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</si>
  <si>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</si>
  <si>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</si>
  <si>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</si>
  <si>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</si>
  <si>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</si>
  <si>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</si>
  <si>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</si>
  <si>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</si>
  <si>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</si>
  <si>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</si>
  <si>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</si>
  <si>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</si>
  <si>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</si>
  <si>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</si>
  <si>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</si>
  <si>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</si>
  <si>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</si>
  <si>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</si>
  <si>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</si>
  <si>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</si>
  <si>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</si>
  <si>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</si>
  <si>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</si>
  <si>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</si>
  <si>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</si>
  <si>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</si>
  <si>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</si>
  <si>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</si>
  <si>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</si>
  <si>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</si>
  <si>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</si>
  <si>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</si>
  <si>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</si>
  <si>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</si>
  <si>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</si>
  <si>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</si>
  <si>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</si>
  <si>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</si>
  <si>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</si>
  <si>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</si>
  <si>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</si>
  <si>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</si>
  <si>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</si>
  <si>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</si>
  <si>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</si>
  <si>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</si>
  <si>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</si>
  <si>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</si>
  <si>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</si>
  <si>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</si>
  <si>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</si>
  <si>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</si>
  <si>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</si>
  <si>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</si>
  <si>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</si>
  <si>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</si>
  <si>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</si>
  <si>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</si>
  <si>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</si>
  <si>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</si>
  <si>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</si>
  <si>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</si>
  <si>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</si>
  <si>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</si>
  <si>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</si>
  <si>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</si>
  <si>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</si>
  <si>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</si>
  <si>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</si>
  <si>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</si>
  <si>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</si>
  <si>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</si>
  <si>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</si>
  <si>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</si>
  <si>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</si>
  <si>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</si>
  <si>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</si>
  <si>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</si>
  <si>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</si>
  <si>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</si>
  <si>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</si>
  <si>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</si>
  <si>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</si>
  <si>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</si>
  <si>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</si>
  <si>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</si>
  <si>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</si>
  <si>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</si>
  <si>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</si>
  <si>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</si>
  <si>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</si>
  <si>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</si>
  <si>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</si>
  <si>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</si>
  <si>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</si>
  <si>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</si>
  <si>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</si>
  <si>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</si>
  <si>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</si>
  <si>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</si>
  <si>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</si>
  <si>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</si>
  <si>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</si>
  <si>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</si>
  <si>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</si>
  <si>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</si>
  <si>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</si>
  <si>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</si>
  <si>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</si>
  <si>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</si>
  <si>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</si>
  <si>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</si>
  <si>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</si>
  <si>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</si>
  <si>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</si>
  <si>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</si>
  <si>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</si>
  <si>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</si>
  <si>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</si>
  <si>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</si>
  <si>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</si>
  <si>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</si>
  <si>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</si>
  <si>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</si>
  <si>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</si>
  <si>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</si>
  <si>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</si>
  <si>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</si>
  <si>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</si>
  <si>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</si>
  <si>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</si>
  <si>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</si>
  <si>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</si>
  <si>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</si>
  <si>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</si>
  <si>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</si>
  <si>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</si>
  <si>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</si>
  <si>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</si>
  <si>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</si>
  <si>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</si>
  <si>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</si>
  <si>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</si>
  <si>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</si>
  <si>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</si>
  <si>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</si>
  <si>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</si>
  <si>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</si>
  <si>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</si>
  <si>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</si>
  <si>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</si>
  <si>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</si>
  <si>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</si>
  <si>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</si>
  <si>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</si>
  <si>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</si>
  <si>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</si>
  <si>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</si>
  <si>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</si>
  <si>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</si>
  <si>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</si>
  <si>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</si>
  <si>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</si>
  <si>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</si>
  <si>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</si>
  <si>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</si>
  <si>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</si>
  <si>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</si>
  <si>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</si>
  <si>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</si>
  <si>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</si>
  <si>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</si>
  <si>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</si>
  <si>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</si>
  <si>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</si>
  <si>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</si>
  <si>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</si>
  <si>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</si>
  <si>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</si>
  <si>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</si>
  <si>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</si>
  <si>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</si>
  <si>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</si>
  <si>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</si>
  <si>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</si>
  <si>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</si>
  <si>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</si>
  <si>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</si>
  <si>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</si>
  <si>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</si>
  <si>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</si>
  <si>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</si>
  <si>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</si>
  <si>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</si>
  <si>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</si>
  <si>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</si>
  <si>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</si>
  <si>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</si>
  <si>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</si>
  <si>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</si>
  <si>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</si>
  <si>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</si>
  <si>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</si>
  <si>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</si>
  <si>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</si>
  <si>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</si>
  <si>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</si>
  <si>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</si>
  <si>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</si>
  <si>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</si>
  <si>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</si>
  <si>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</si>
  <si>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</si>
  <si>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</si>
  <si>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</si>
  <si>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</si>
  <si>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</si>
  <si>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</si>
  <si>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</si>
  <si>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</si>
  <si>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</si>
  <si>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</si>
  <si>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</si>
  <si>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</si>
  <si>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</si>
  <si>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</si>
  <si>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</si>
  <si>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</si>
  <si>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</si>
  <si>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</si>
  <si>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</si>
  <si>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</si>
  <si>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</si>
  <si>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</si>
  <si>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</si>
  <si>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</si>
  <si>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</si>
  <si>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</si>
  <si>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</si>
  <si>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</si>
  <si>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</si>
  <si>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</si>
  <si>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</si>
  <si>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</si>
  <si>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</si>
  <si>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</si>
  <si>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</si>
  <si>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</si>
  <si>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</si>
  <si>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</si>
  <si>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</si>
  <si>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</si>
  <si>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</si>
  <si>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</si>
  <si>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</si>
  <si>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</si>
  <si>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</si>
  <si>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</si>
  <si>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</si>
  <si>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</si>
  <si>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</si>
  <si>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</si>
  <si>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</si>
  <si>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</si>
  <si>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</si>
  <si>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</si>
  <si>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</si>
  <si>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</si>
  <si>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</si>
  <si>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</si>
  <si>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</si>
  <si>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</si>
  <si>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</si>
  <si>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</si>
  <si>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</si>
  <si>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</si>
  <si>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</si>
  <si>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</si>
  <si>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</si>
  <si>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</si>
  <si>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</si>
  <si>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</si>
  <si>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</si>
  <si>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</si>
  <si>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</si>
  <si>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</si>
  <si>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</si>
  <si>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</si>
  <si>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</si>
  <si>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</si>
  <si>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</si>
  <si>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</si>
  <si>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</si>
  <si>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</si>
  <si>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</si>
  <si>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</si>
  <si>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</si>
  <si>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</si>
  <si>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</si>
  <si>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</si>
  <si>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</si>
  <si>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</si>
  <si>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</si>
  <si>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</si>
  <si>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</si>
  <si>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</si>
  <si>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</si>
  <si>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</si>
  <si>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</si>
  <si>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</si>
  <si>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</si>
  <si>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</si>
  <si>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</si>
  <si>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</si>
  <si>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</si>
  <si>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</si>
  <si>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</si>
  <si>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</si>
  <si>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</si>
  <si>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</si>
  <si>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</si>
  <si>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</si>
  <si>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</si>
  <si>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</si>
  <si>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</si>
  <si>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</si>
  <si>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</si>
  <si>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</si>
  <si>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</si>
  <si>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</si>
  <si>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</si>
  <si>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</si>
  <si>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</si>
  <si>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</si>
  <si>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</si>
  <si>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</si>
  <si>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</si>
  <si>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</si>
  <si>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</si>
  <si>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</si>
  <si>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</si>
  <si>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</si>
  <si>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</si>
  <si>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</si>
  <si>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</si>
  <si>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</si>
  <si>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</si>
  <si>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</si>
  <si>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</si>
  <si>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</si>
  <si>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</si>
  <si>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</si>
  <si>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</si>
  <si>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</si>
  <si>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</si>
  <si>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</si>
  <si>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</si>
  <si>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</si>
  <si>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</si>
  <si>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</si>
  <si>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</si>
  <si>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</si>
  <si>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</si>
  <si>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</si>
  <si>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</si>
  <si>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</si>
  <si>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</si>
  <si>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</si>
  <si>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</si>
  <si>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</si>
  <si>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</si>
  <si>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</si>
  <si>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</si>
  <si>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</si>
  <si>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</si>
  <si>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</si>
  <si>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</si>
  <si>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</si>
  <si>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</si>
  <si>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</si>
  <si>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</si>
  <si>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</si>
  <si>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</si>
  <si>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</si>
  <si>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</si>
  <si>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</si>
  <si>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</si>
  <si>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</si>
  <si>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</si>
  <si>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</si>
  <si>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</si>
  <si>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</si>
  <si>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</si>
  <si>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</si>
  <si>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</si>
  <si>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</si>
  <si>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</si>
  <si>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</si>
  <si>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</si>
  <si>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</si>
  <si>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</si>
  <si>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</si>
  <si>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</si>
  <si>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</si>
  <si>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</si>
  <si>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</si>
  <si>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</si>
  <si>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</si>
  <si>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</si>
  <si>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</si>
  <si>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</si>
  <si>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</si>
  <si>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</si>
  <si>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</si>
  <si>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</si>
  <si>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</si>
  <si>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</si>
  <si>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</si>
  <si>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</si>
  <si>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</si>
  <si>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</si>
  <si>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</si>
  <si>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</si>
  <si>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</si>
  <si>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</si>
  <si>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</si>
  <si>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</si>
  <si>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</si>
  <si>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</si>
  <si>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</si>
  <si>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</si>
  <si>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</si>
  <si>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</si>
  <si>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</si>
  <si>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</si>
  <si>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</si>
  <si>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</si>
  <si>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</si>
  <si>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</si>
  <si>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</si>
  <si>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</si>
  <si>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</si>
  <si>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</si>
  <si>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</si>
  <si>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</si>
  <si>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</si>
  <si>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</si>
  <si>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</si>
  <si>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</si>
  <si>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</si>
  <si>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</si>
  <si>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</si>
  <si>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</si>
  <si>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</si>
  <si>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</si>
  <si>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</si>
  <si>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</si>
  <si>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</si>
  <si>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</si>
  <si>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</si>
  <si>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</si>
  <si>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</si>
  <si>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</si>
  <si>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</si>
  <si>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</si>
  <si>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</si>
  <si>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</si>
  <si>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</si>
  <si>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</si>
  <si>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</si>
  <si>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</si>
  <si>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</si>
  <si>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</si>
  <si>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</si>
  <si>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</si>
  <si>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</si>
  <si>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</si>
  <si>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</si>
  <si>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</si>
  <si>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</si>
  <si>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</si>
  <si>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</si>
  <si>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</si>
  <si>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</si>
  <si>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</si>
  <si>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</si>
  <si>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</si>
  <si>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</si>
  <si>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</si>
  <si>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</si>
  <si>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</si>
  <si>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</si>
  <si>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</si>
  <si>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</si>
  <si>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</si>
  <si>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</si>
  <si>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</si>
  <si>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</si>
  <si>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</si>
  <si>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</si>
  <si>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</si>
  <si>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</si>
  <si>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</si>
  <si>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</si>
  <si>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</si>
  <si>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</si>
  <si>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</si>
  <si>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</si>
  <si>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</si>
  <si>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</si>
  <si>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</si>
  <si>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</si>
  <si>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</si>
  <si>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</si>
  <si>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</si>
  <si>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</si>
  <si>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</si>
  <si>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</si>
  <si>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</si>
  <si>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</si>
  <si>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</si>
  <si>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</si>
  <si>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</si>
  <si>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</si>
  <si>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</si>
  <si>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</si>
  <si>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</si>
  <si>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</si>
  <si>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</si>
  <si>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</si>
  <si>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</si>
  <si>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</si>
  <si>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</si>
  <si>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</si>
  <si>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</si>
  <si>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</si>
  <si>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</si>
  <si>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</si>
  <si>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</si>
  <si>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</si>
  <si>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</si>
  <si>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</si>
  <si>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</si>
  <si>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</si>
  <si>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</si>
  <si>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</si>
  <si>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</si>
  <si>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</si>
  <si>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</si>
  <si>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</si>
  <si>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</si>
  <si>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</si>
  <si>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</si>
  <si>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</si>
  <si>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</si>
  <si>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</si>
  <si>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</si>
  <si>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</si>
  <si>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</si>
  <si>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</si>
  <si>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</si>
  <si>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</si>
  <si>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</si>
  <si>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</si>
  <si>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</si>
  <si>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</si>
  <si>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</si>
  <si>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</si>
  <si>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</si>
  <si>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</si>
  <si>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</si>
  <si>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</si>
  <si>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</si>
  <si>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</si>
  <si>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</si>
  <si>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</si>
  <si>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</si>
  <si>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</si>
  <si>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</si>
  <si>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</si>
  <si>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</si>
  <si>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</si>
  <si>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</si>
  <si>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</si>
  <si>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</si>
  <si>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</si>
  <si>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</si>
  <si>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</si>
  <si>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</si>
  <si>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</si>
  <si>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</si>
  <si>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</si>
  <si>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</si>
  <si>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</si>
  <si>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</si>
  <si>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</si>
  <si>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</si>
  <si>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</si>
  <si>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</si>
  <si>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</si>
  <si>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</si>
  <si>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</si>
  <si>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</si>
  <si>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</si>
  <si>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</si>
  <si>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</si>
  <si>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</si>
  <si>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</si>
  <si>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</si>
  <si>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</si>
  <si>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</si>
  <si>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</si>
  <si>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</si>
  <si>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</si>
  <si>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</si>
  <si>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</si>
  <si>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</si>
  <si>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</si>
  <si>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</si>
  <si>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</si>
  <si>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</si>
  <si>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</si>
  <si>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</si>
  <si>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</si>
  <si>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</si>
  <si>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</si>
  <si>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</si>
  <si>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</si>
  <si>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</si>
  <si>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</si>
  <si>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</si>
  <si>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</si>
  <si>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</si>
  <si>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</si>
  <si>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</si>
  <si>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</si>
  <si>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</si>
  <si>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</si>
  <si>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</si>
  <si>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</si>
  <si>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</si>
  <si>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</si>
  <si>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</si>
  <si>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</si>
  <si>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</si>
  <si>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</si>
  <si>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</si>
  <si>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</si>
  <si>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</si>
  <si>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</si>
  <si>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</si>
  <si>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</si>
  <si>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</si>
  <si>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</si>
  <si>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</si>
  <si>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</si>
  <si>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</si>
  <si>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</si>
  <si>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</si>
  <si>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</si>
  <si>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</si>
  <si>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</si>
  <si>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</si>
  <si>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</si>
  <si>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</si>
  <si>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</si>
  <si>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</si>
  <si>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</si>
  <si>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</si>
  <si>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</si>
  <si>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</si>
  <si>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</si>
  <si>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</si>
  <si>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</si>
  <si>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</si>
  <si>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</si>
  <si>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</si>
  <si>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</si>
  <si>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</si>
  <si>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</si>
  <si>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</si>
  <si>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</si>
  <si>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</si>
  <si>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</si>
  <si>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</si>
  <si>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</si>
  <si>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</si>
  <si>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</si>
  <si>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</si>
  <si>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</si>
  <si>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</si>
  <si>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</si>
  <si>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</si>
  <si>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</si>
  <si>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</si>
  <si>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</si>
  <si>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</si>
  <si>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</si>
  <si>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</si>
  <si>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</si>
  <si>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</si>
  <si>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</si>
  <si>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</si>
  <si>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</si>
  <si>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</si>
  <si>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</si>
  <si>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</si>
  <si>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</si>
  <si>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</si>
  <si>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</si>
  <si>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</si>
  <si>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</si>
  <si>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</si>
  <si>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</si>
  <si>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</si>
  <si>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</si>
  <si>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</si>
  <si>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</si>
  <si>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</si>
  <si>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</si>
  <si>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</si>
  <si>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</si>
  <si>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</si>
  <si>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</si>
  <si>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</si>
  <si>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</si>
  <si>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</si>
  <si>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</si>
  <si>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</si>
  <si>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</si>
  <si>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</si>
  <si>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</si>
  <si>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</si>
  <si>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</si>
  <si>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</si>
  <si>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</si>
  <si>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</si>
  <si>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</si>
  <si>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</si>
  <si>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</si>
  <si>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</si>
  <si>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</si>
  <si>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</si>
  <si>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</si>
  <si>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</si>
  <si>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</si>
  <si>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</si>
  <si>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</si>
  <si>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</si>
  <si>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</si>
  <si>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</si>
  <si>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</si>
  <si>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</si>
  <si>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</si>
  <si>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</si>
  <si>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</si>
  <si>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</si>
  <si>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</si>
  <si>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</si>
  <si>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</si>
  <si>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</si>
  <si>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</si>
  <si>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</si>
  <si>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</si>
  <si>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</si>
  <si>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</si>
  <si>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</si>
  <si>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</si>
  <si>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</si>
  <si>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</si>
  <si>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</si>
  <si>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</si>
  <si>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</si>
  <si>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</si>
  <si>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</si>
  <si>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</si>
  <si>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</si>
  <si>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</si>
  <si>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</si>
  <si>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</si>
  <si>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</si>
  <si>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</si>
  <si>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</si>
  <si>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</si>
  <si>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</si>
  <si>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</si>
  <si>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</si>
  <si>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</si>
  <si>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</si>
  <si>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</si>
  <si>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</si>
  <si>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</si>
  <si>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</si>
  <si>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</si>
  <si>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</si>
  <si>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</si>
  <si>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</si>
  <si>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</si>
  <si>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</si>
  <si>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</si>
  <si>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</si>
  <si>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</si>
  <si>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</si>
  <si>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</si>
  <si>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</si>
  <si>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</si>
  <si>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</si>
  <si>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</si>
  <si>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</si>
  <si>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</si>
  <si>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</si>
  <si>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</si>
  <si>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</si>
  <si>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</si>
  <si>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</si>
  <si>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</si>
  <si>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</si>
  <si>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</si>
  <si>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</si>
  <si>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</si>
  <si>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</si>
  <si>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</si>
  <si>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</si>
  <si>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</si>
  <si>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</si>
  <si>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</si>
  <si>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</si>
  <si>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</si>
  <si>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</si>
  <si>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</si>
  <si>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</si>
  <si>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</si>
  <si>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</si>
  <si>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</si>
  <si>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</si>
  <si>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</si>
  <si>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</si>
  <si>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</si>
  <si>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</si>
  <si>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</si>
  <si>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</si>
  <si>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</si>
  <si>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</si>
  <si>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</si>
  <si>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</si>
  <si>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</si>
  <si>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</si>
  <si>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</si>
  <si>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</si>
  <si>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</si>
  <si>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</si>
  <si>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</si>
  <si>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</si>
  <si>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</si>
  <si>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</si>
  <si>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</si>
  <si>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</si>
  <si>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</si>
  <si>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</si>
  <si>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</si>
  <si>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</si>
  <si>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</si>
  <si>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</si>
  <si>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</si>
  <si>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</si>
  <si>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</si>
  <si>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</si>
  <si>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</si>
  <si>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</si>
  <si>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</si>
  <si>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</si>
  <si>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</si>
  <si>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</si>
  <si>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</si>
  <si>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</si>
  <si>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</si>
  <si>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</si>
  <si>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</si>
  <si>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</si>
  <si>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</si>
  <si>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</si>
  <si>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</si>
  <si>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</si>
  <si>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</si>
  <si>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</si>
  <si>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</si>
  <si>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</si>
  <si>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</si>
  <si>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</si>
  <si>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</si>
  <si>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</si>
  <si>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</si>
  <si>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</si>
  <si>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</si>
  <si>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</si>
  <si>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</si>
  <si>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</si>
  <si>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</si>
  <si>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</si>
  <si>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</si>
  <si>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</si>
  <si>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</si>
  <si>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</si>
  <si>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</si>
  <si>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</si>
  <si>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</si>
  <si>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</si>
  <si>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</si>
  <si>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</si>
  <si>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</si>
  <si>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</si>
  <si>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</si>
  <si>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</si>
  <si>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</si>
  <si>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</si>
  <si>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</si>
  <si>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</si>
  <si>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</si>
  <si>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</si>
  <si>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</si>
  <si>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</si>
  <si>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</si>
  <si>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</si>
  <si>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</si>
  <si>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</si>
  <si>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</si>
  <si>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</si>
  <si>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</si>
  <si>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</si>
  <si>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</si>
  <si>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</si>
  <si>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</si>
  <si>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</si>
  <si>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</si>
  <si>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</si>
  <si>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</si>
  <si>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</si>
  <si>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</si>
  <si>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</si>
  <si>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</si>
  <si>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</si>
  <si>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</si>
  <si>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</si>
  <si>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</si>
  <si>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</si>
  <si>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</si>
  <si>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</si>
  <si>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</si>
  <si>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</si>
  <si>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</si>
  <si>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</si>
  <si>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</si>
  <si>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</si>
  <si>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</si>
  <si>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</si>
  <si>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</si>
  <si>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</si>
  <si>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</si>
  <si>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</si>
  <si>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</si>
  <si>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</si>
  <si>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</si>
  <si>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</si>
  <si>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</si>
  <si>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</si>
  <si>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</si>
  <si>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</si>
  <si>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</si>
  <si>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</si>
  <si>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</si>
  <si>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</si>
  <si>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</si>
  <si>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</si>
  <si>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</si>
  <si>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</si>
  <si>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</si>
  <si>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</si>
  <si>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</si>
  <si>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</si>
  <si>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</si>
  <si>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</si>
  <si>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</si>
  <si>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</si>
  <si>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</si>
  <si>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</si>
  <si>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</si>
  <si>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</si>
  <si>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</si>
  <si>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</si>
  <si>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</si>
  <si>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</si>
  <si>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</si>
  <si>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</si>
  <si>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</si>
  <si>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</si>
  <si>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</si>
  <si>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</si>
  <si>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</si>
  <si>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</si>
  <si>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</si>
  <si>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</si>
  <si>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</si>
  <si>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</si>
  <si>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</si>
  <si>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</si>
  <si>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</si>
  <si>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</si>
  <si>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</si>
  <si>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</si>
  <si>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</si>
  <si>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</si>
  <si>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</si>
  <si>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</si>
  <si>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</si>
  <si>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</si>
  <si>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</si>
  <si>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</si>
  <si>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</si>
  <si>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</si>
  <si>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</si>
  <si>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</si>
  <si>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</si>
  <si>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</si>
  <si>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</si>
  <si>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</si>
  <si>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</si>
  <si>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</si>
  <si>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</si>
  <si>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</si>
  <si>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</si>
  <si>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</si>
  <si>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</si>
  <si>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</si>
  <si>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</si>
  <si>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</si>
  <si>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</si>
  <si>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</si>
  <si>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</si>
  <si>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</si>
  <si>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</si>
  <si>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</si>
  <si>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</si>
  <si>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</si>
  <si>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</si>
  <si>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</si>
  <si>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</si>
  <si>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</si>
  <si>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</si>
  <si>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</si>
  <si>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</si>
  <si>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</si>
  <si>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</si>
  <si>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</si>
  <si>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</si>
  <si>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</si>
  <si>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</si>
  <si>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</si>
  <si>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</si>
  <si>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</si>
  <si>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</si>
  <si>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</si>
  <si>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</si>
  <si>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</si>
  <si>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</si>
  <si>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</si>
  <si>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</si>
  <si>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</si>
  <si>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</si>
  <si>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</si>
  <si>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</si>
  <si>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</si>
  <si>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</si>
  <si>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</si>
  <si>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</si>
  <si>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</si>
  <si>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</si>
  <si>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</si>
  <si>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</si>
  <si>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</si>
  <si>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</si>
  <si>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</si>
  <si>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</si>
  <si>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</si>
  <si>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</si>
  <si>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</si>
  <si>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</si>
  <si>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</si>
  <si>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</si>
  <si>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</si>
  <si>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</si>
  <si>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</si>
  <si>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</si>
  <si>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</si>
  <si>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</si>
  <si>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</si>
  <si>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</si>
  <si>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</si>
  <si>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</si>
  <si>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</si>
  <si>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</si>
  <si>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</si>
  <si>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</si>
  <si>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</si>
  <si>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</si>
  <si>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</si>
  <si>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</si>
  <si>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</si>
  <si>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</si>
  <si>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</si>
  <si>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</si>
  <si>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</si>
  <si>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</si>
  <si>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</si>
  <si>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</si>
  <si>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</si>
  <si>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</si>
  <si>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</si>
  <si>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</si>
  <si>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</si>
  <si>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</si>
  <si>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</si>
  <si>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</si>
  <si>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</si>
  <si>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</si>
  <si>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</si>
  <si>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</si>
  <si>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</si>
  <si>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</si>
  <si>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</si>
  <si>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</si>
  <si>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</si>
  <si>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</si>
  <si>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</si>
  <si>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</si>
  <si>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</si>
  <si>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</si>
  <si>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</si>
  <si>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</si>
  <si>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</si>
  <si>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</si>
  <si>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</si>
  <si>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</si>
  <si>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</si>
  <si>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</si>
  <si>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</si>
  <si>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</si>
  <si>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</si>
  <si>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</si>
  <si>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</si>
  <si>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</si>
  <si>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</si>
  <si>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</si>
  <si>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</si>
  <si>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</si>
  <si>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</si>
  <si>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</si>
  <si>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</si>
  <si>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</si>
  <si>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</si>
  <si>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</si>
  <si>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</si>
  <si>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</si>
  <si>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</si>
  <si>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</si>
  <si>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</si>
  <si>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</si>
  <si>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</si>
  <si>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</si>
  <si>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</si>
  <si>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</si>
  <si>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</si>
  <si>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</si>
  <si>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</si>
  <si>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</si>
  <si>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</si>
  <si>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</si>
  <si>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</si>
  <si>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</si>
  <si>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</si>
  <si>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</si>
  <si>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</si>
  <si>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</si>
  <si>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</si>
  <si>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</si>
  <si>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</si>
  <si>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</si>
  <si>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</si>
  <si>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</si>
  <si>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</si>
  <si>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</si>
  <si>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</si>
  <si>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</si>
  <si>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</si>
  <si>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</si>
  <si>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</si>
  <si>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</si>
  <si>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</si>
  <si>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</si>
  <si>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</si>
  <si>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</si>
  <si>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</si>
  <si>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</si>
  <si>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</si>
  <si>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</si>
  <si>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</si>
  <si>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</si>
  <si>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</si>
  <si>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</si>
  <si>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</si>
  <si>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</si>
  <si>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</si>
  <si>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</si>
  <si>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</si>
  <si>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</si>
  <si>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</si>
  <si>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</si>
  <si>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</si>
  <si>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</si>
  <si>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</si>
  <si>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</si>
  <si>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</si>
  <si>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</si>
  <si>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</si>
  <si>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</si>
  <si>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</si>
  <si>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</si>
  <si>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</si>
  <si>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</si>
  <si>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</si>
  <si>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</si>
  <si>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</si>
  <si>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</si>
  <si>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</si>
  <si>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</si>
  <si>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</si>
  <si>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</si>
  <si>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</si>
  <si>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</si>
  <si>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</si>
  <si>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</si>
  <si>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</si>
  <si>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</si>
  <si>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</si>
  <si>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</si>
  <si>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</si>
  <si>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</si>
  <si>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</si>
  <si>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</si>
  <si>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</si>
  <si>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</si>
  <si>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</si>
  <si>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</si>
  <si>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</si>
  <si>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</si>
  <si>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</si>
  <si>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</si>
  <si>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</si>
  <si>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</si>
  <si>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</si>
  <si>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</si>
  <si>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</si>
  <si>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</si>
  <si>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</si>
  <si>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</si>
  <si>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</si>
  <si>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</si>
  <si>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</si>
  <si>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</si>
  <si>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</si>
  <si>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</si>
  <si>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</si>
  <si>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</si>
  <si>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</si>
  <si>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</si>
  <si>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</si>
  <si>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</si>
  <si>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</si>
  <si>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</si>
  <si>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</si>
  <si>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</si>
  <si>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</si>
  <si>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</si>
  <si>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</si>
  <si>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</si>
  <si>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</si>
  <si>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</si>
  <si>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</si>
  <si>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</si>
  <si>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</si>
  <si>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</si>
  <si>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</si>
  <si>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</si>
  <si>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</si>
  <si>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</si>
  <si>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</si>
  <si>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</si>
  <si>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</si>
  <si>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</si>
  <si>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</si>
  <si>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</si>
  <si>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</si>
  <si>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</si>
  <si>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</si>
  <si>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</si>
  <si>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</si>
  <si>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</si>
  <si>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</si>
  <si>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</si>
  <si>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</si>
  <si>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</si>
  <si>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</si>
  <si>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</si>
  <si>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</si>
  <si>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</si>
  <si>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</si>
  <si>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</si>
  <si>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</si>
  <si>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</si>
  <si>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</si>
  <si>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</si>
  <si>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</si>
  <si>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</si>
  <si>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</si>
  <si>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</si>
  <si>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</si>
  <si>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</si>
  <si>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</si>
  <si>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</si>
  <si>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</si>
  <si>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</si>
  <si>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</si>
  <si>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</si>
  <si>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</si>
  <si>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</si>
  <si>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</si>
  <si>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</si>
  <si>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</si>
  <si>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</si>
  <si>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</si>
  <si>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</si>
  <si>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</si>
  <si>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</si>
  <si>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</si>
  <si>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</si>
  <si>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</si>
  <si>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</si>
  <si>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</si>
  <si>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</si>
  <si>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</si>
  <si>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</si>
  <si>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</si>
  <si>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</si>
  <si>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</si>
  <si>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</si>
  <si>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</si>
  <si>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</si>
  <si>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</si>
  <si>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</si>
  <si>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</si>
  <si>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</si>
  <si>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</si>
  <si>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</si>
  <si>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</si>
  <si>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</si>
  <si>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</si>
  <si>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</si>
  <si>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</si>
  <si>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</si>
  <si>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</si>
  <si>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</si>
  <si>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</si>
  <si>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</si>
  <si>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</si>
  <si>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</si>
  <si>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</si>
  <si>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</si>
  <si>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</si>
  <si>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</si>
  <si>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</si>
  <si>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</si>
  <si>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</si>
  <si>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</si>
  <si>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</si>
  <si>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</si>
  <si>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</si>
  <si>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</si>
  <si>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</si>
  <si>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</si>
  <si>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</si>
  <si>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</si>
  <si>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</si>
  <si>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</si>
  <si>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</si>
  <si>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</si>
  <si>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</si>
  <si>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</si>
  <si>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</si>
  <si>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</si>
  <si>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</si>
  <si>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</si>
  <si>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</si>
  <si>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</si>
  <si>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</si>
  <si>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</si>
  <si>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</si>
  <si>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</si>
  <si>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</si>
  <si>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</si>
  <si>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</si>
  <si>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</si>
  <si>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</si>
  <si>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</si>
  <si>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</si>
  <si>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</si>
  <si>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</si>
  <si>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</si>
  <si>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</si>
  <si>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</si>
  <si>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</si>
  <si>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</si>
  <si>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</si>
  <si>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</si>
  <si>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</si>
  <si>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</si>
  <si>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</si>
  <si>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</si>
  <si>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</si>
  <si>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</si>
  <si>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</si>
  <si>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</si>
  <si>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</si>
  <si>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</si>
  <si>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</si>
  <si>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</si>
  <si>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</si>
  <si>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</si>
  <si>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</si>
  <si>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</si>
  <si>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</si>
  <si>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</si>
  <si>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</si>
  <si>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</si>
  <si>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</si>
  <si>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</si>
  <si>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</si>
  <si>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</si>
  <si>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</si>
  <si>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</si>
  <si>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</si>
  <si>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</si>
  <si>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</si>
  <si>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</si>
  <si>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</si>
  <si>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</si>
  <si>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</si>
  <si>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</si>
  <si>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</si>
  <si>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</si>
  <si>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</si>
  <si>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</si>
  <si>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</si>
  <si>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</si>
  <si>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</si>
  <si>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</si>
  <si>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</si>
  <si>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</si>
  <si>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</si>
  <si>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</si>
  <si>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</si>
  <si>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</si>
  <si>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</si>
  <si>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</si>
  <si>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</si>
  <si>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</si>
  <si>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</si>
  <si>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</si>
  <si>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</si>
  <si>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</si>
  <si>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</si>
  <si>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</si>
  <si>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</si>
  <si>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</si>
  <si>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</si>
  <si>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</si>
  <si>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</si>
  <si>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</si>
  <si>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</si>
  <si>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</si>
  <si>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</si>
  <si>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</si>
  <si>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</si>
  <si>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</si>
  <si>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</si>
  <si>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</si>
  <si>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</si>
  <si>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</si>
  <si>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</si>
  <si>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</si>
  <si>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</si>
  <si>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</si>
  <si>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</si>
  <si>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</si>
  <si>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</si>
  <si>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</si>
  <si>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</si>
  <si>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</si>
  <si>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</si>
  <si>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</si>
  <si>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</si>
  <si>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</si>
  <si>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</si>
  <si>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</si>
  <si>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</si>
  <si>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</si>
  <si>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</si>
  <si>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</si>
  <si>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</si>
  <si>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</si>
  <si>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</si>
  <si>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</si>
  <si>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</si>
  <si>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</si>
  <si>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</si>
  <si>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</si>
  <si>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</si>
  <si>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</si>
  <si>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</si>
  <si>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</si>
  <si>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</si>
  <si>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</si>
  <si>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</si>
  <si>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</si>
  <si>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</si>
  <si>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</si>
  <si>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</si>
  <si>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</si>
  <si>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</si>
  <si>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</si>
  <si>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</si>
  <si>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</si>
  <si>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</si>
  <si>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</si>
  <si>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</si>
  <si>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</si>
  <si>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</si>
  <si>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</si>
  <si>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</si>
  <si>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</si>
  <si>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</si>
  <si>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</si>
  <si>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</si>
  <si>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</si>
  <si>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</si>
  <si>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</si>
  <si>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</si>
  <si>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</si>
  <si>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</si>
  <si>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</si>
  <si>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</si>
  <si>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</si>
  <si>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</si>
  <si>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</si>
  <si>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</si>
  <si>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</si>
  <si>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</si>
  <si>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</si>
  <si>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</si>
  <si>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</si>
  <si>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</si>
  <si>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</si>
  <si>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</si>
  <si>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</si>
  <si>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</si>
  <si>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</si>
  <si>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</si>
  <si>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</si>
  <si>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</si>
  <si>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</si>
  <si>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</si>
  <si>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</si>
  <si>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</si>
  <si>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</si>
  <si>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</si>
  <si>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</si>
  <si>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</si>
  <si>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</si>
  <si>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</si>
  <si>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</si>
  <si>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</si>
  <si>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</si>
  <si>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</si>
  <si>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</si>
  <si>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</si>
  <si>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</si>
  <si>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</si>
  <si>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</si>
  <si>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</si>
  <si>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</si>
  <si>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</si>
  <si>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</si>
  <si>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</si>
  <si>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</si>
  <si>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</si>
  <si>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</si>
  <si>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</si>
  <si>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</si>
  <si>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</si>
  <si>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</si>
  <si>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</si>
  <si>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</si>
  <si>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</si>
  <si>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</si>
  <si>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</si>
  <si>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</si>
  <si>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</si>
  <si>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</si>
  <si>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</si>
  <si>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</si>
  <si>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</si>
  <si>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</si>
  <si>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</si>
  <si>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</si>
  <si>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</si>
  <si>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</si>
  <si>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</si>
  <si>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</si>
  <si>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</si>
  <si>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</si>
  <si>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</si>
  <si>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</si>
  <si>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</si>
  <si>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</si>
  <si>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</si>
  <si>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</si>
  <si>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</si>
  <si>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</si>
  <si>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</si>
  <si>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</si>
  <si>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</si>
  <si>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</si>
  <si>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</si>
  <si>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</si>
  <si>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</si>
  <si>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</si>
  <si>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</si>
  <si>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</si>
  <si>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</si>
  <si>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</si>
  <si>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</si>
  <si>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</si>
  <si>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</si>
  <si>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</si>
  <si>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</si>
  <si>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</si>
  <si>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</si>
  <si>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</si>
  <si>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</si>
  <si>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</si>
  <si>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</si>
  <si>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</si>
  <si>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</si>
  <si>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</si>
  <si>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</si>
  <si>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</si>
  <si>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</si>
  <si>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</si>
  <si>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</si>
  <si>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</si>
  <si>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</si>
  <si>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</si>
  <si>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</si>
  <si>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</si>
  <si>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</si>
  <si>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</si>
  <si>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</si>
  <si>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</si>
  <si>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</si>
  <si>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</si>
  <si>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</si>
  <si>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</si>
  <si>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</si>
  <si>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</si>
  <si>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</si>
  <si>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</si>
  <si>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</si>
  <si>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</si>
  <si>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</si>
  <si>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</si>
  <si>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</si>
  <si>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</si>
  <si>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</si>
  <si>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</si>
  <si>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</si>
  <si>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</si>
  <si>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</si>
  <si>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</si>
  <si>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</si>
  <si>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</si>
  <si>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</si>
  <si>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</si>
  <si>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</si>
  <si>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</si>
  <si>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</si>
  <si>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</si>
  <si>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</si>
  <si>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</si>
  <si>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</si>
  <si>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</si>
  <si>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</si>
  <si>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</si>
  <si>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</si>
  <si>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</si>
  <si>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</si>
  <si>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</si>
  <si>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</si>
  <si>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</si>
  <si>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</si>
  <si>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</si>
  <si>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</si>
  <si>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</si>
  <si>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</si>
  <si>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</si>
  <si>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</si>
  <si>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</si>
  <si>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</si>
  <si>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</si>
  <si>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</si>
  <si>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</si>
  <si>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</si>
  <si>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</si>
  <si>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</si>
  <si>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</si>
  <si>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</si>
  <si>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</si>
  <si>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</si>
  <si>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</si>
  <si>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</si>
  <si>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</si>
  <si>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</si>
  <si>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</si>
  <si>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</si>
  <si>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</si>
  <si>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</si>
  <si>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</si>
  <si>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</si>
  <si>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</si>
  <si>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</si>
  <si>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</si>
  <si>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</si>
  <si>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</si>
  <si>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</si>
  <si>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</si>
  <si>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</si>
  <si>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</si>
  <si>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</si>
  <si>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</si>
  <si>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</si>
  <si>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</si>
  <si>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</si>
  <si>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</si>
  <si>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</si>
  <si>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</si>
  <si>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</si>
  <si>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</si>
  <si>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</si>
  <si>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</si>
  <si>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</si>
  <si>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</si>
  <si>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</si>
  <si>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</si>
  <si>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</si>
  <si>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</si>
  <si>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</si>
  <si>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</si>
  <si>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</si>
  <si>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</si>
  <si>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</si>
  <si>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</si>
  <si>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</si>
  <si>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</si>
  <si>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</si>
  <si>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</si>
  <si>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</si>
  <si>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</si>
  <si>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</si>
  <si>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</si>
  <si>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</si>
  <si>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</si>
  <si>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</si>
  <si>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</si>
  <si>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</si>
  <si>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</si>
  <si>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</si>
  <si>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</si>
  <si>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</si>
  <si>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</si>
  <si>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</si>
  <si>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</si>
  <si>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</si>
  <si>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</si>
  <si>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</si>
  <si>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</si>
  <si>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</si>
  <si>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</si>
  <si>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</si>
  <si>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</si>
  <si>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</si>
  <si>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</si>
  <si>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</si>
  <si>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</si>
  <si>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</si>
  <si>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</si>
  <si>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</si>
  <si>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</si>
  <si>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</si>
  <si>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</si>
  <si>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</si>
  <si>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</si>
  <si>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</si>
  <si>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</si>
  <si>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</si>
  <si>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</si>
  <si>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</si>
  <si>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</si>
  <si>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</si>
  <si>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</si>
  <si>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</si>
  <si>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</si>
  <si>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</si>
  <si>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</si>
  <si>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</si>
  <si>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</si>
  <si>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</si>
  <si>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</si>
  <si>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</si>
  <si>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</si>
  <si>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</si>
  <si>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</si>
  <si>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</si>
  <si>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</si>
  <si>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</si>
  <si>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</si>
  <si>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</si>
  <si>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</si>
  <si>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</si>
  <si>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</si>
  <si>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</si>
  <si>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</si>
  <si>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</si>
  <si>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</si>
  <si>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</si>
  <si>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</si>
  <si>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</si>
  <si>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</si>
  <si>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</si>
  <si>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</si>
  <si>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</si>
  <si>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</si>
  <si>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</si>
  <si>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</si>
  <si>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</si>
  <si>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</si>
  <si>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</si>
  <si>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</si>
  <si>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</si>
  <si>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</si>
  <si>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</si>
  <si>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</si>
  <si>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</si>
  <si>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</si>
  <si>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</si>
  <si>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</si>
  <si>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</si>
  <si>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</si>
  <si>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</si>
  <si>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</si>
  <si>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</si>
  <si>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</si>
  <si>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</si>
  <si>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</si>
  <si>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</si>
  <si>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</si>
  <si>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</si>
  <si>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</si>
  <si>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</si>
  <si>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</si>
  <si>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</si>
  <si>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</si>
  <si>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</si>
  <si>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</si>
  <si>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</si>
  <si>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</si>
  <si>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</si>
  <si>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</si>
  <si>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</si>
  <si>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</si>
  <si>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</si>
  <si>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</si>
  <si>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</si>
  <si>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</si>
  <si>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</si>
  <si>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</si>
  <si>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</si>
  <si>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</si>
  <si>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</si>
  <si>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</si>
  <si>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</si>
  <si>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</si>
  <si>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</si>
  <si>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</si>
  <si>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</si>
  <si>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</si>
  <si>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</si>
  <si>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</si>
  <si>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</si>
  <si>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</si>
  <si>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</si>
  <si>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</si>
  <si>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</si>
  <si>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</si>
  <si>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</si>
  <si>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</si>
  <si>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</si>
  <si>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</si>
  <si>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</si>
  <si>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</si>
  <si>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</si>
  <si>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</si>
  <si>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</si>
  <si>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</si>
  <si>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</si>
  <si>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</si>
  <si>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</si>
  <si>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</si>
  <si>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</si>
  <si>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</si>
  <si>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</si>
  <si>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</si>
  <si>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</si>
  <si>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</si>
  <si>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</si>
  <si>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</si>
  <si>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</si>
  <si>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</si>
  <si>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</si>
  <si>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</si>
  <si>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</si>
  <si>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</si>
  <si>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</si>
  <si>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</si>
  <si>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</si>
  <si>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</si>
  <si>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</si>
  <si>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</si>
  <si>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</si>
  <si>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</si>
  <si>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</si>
  <si>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</si>
  <si>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</si>
  <si>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</si>
  <si>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</si>
  <si>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</si>
  <si>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</si>
  <si>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</si>
  <si>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</si>
  <si>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</si>
  <si>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</si>
  <si>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</si>
  <si>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</si>
  <si>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</si>
  <si>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</si>
  <si>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</si>
  <si>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</si>
  <si>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</si>
  <si>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</si>
  <si>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</si>
  <si>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</si>
  <si>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</si>
  <si>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</si>
  <si>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</si>
  <si>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</si>
  <si>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</si>
  <si>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</si>
  <si>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</si>
  <si>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</si>
  <si>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</si>
  <si>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</si>
  <si>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</si>
  <si>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</si>
  <si>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</si>
  <si>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</si>
  <si>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</si>
  <si>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</si>
  <si>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</si>
  <si>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</si>
  <si>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</si>
  <si>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</si>
  <si>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</si>
  <si>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</si>
  <si>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</si>
  <si>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</si>
  <si>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</si>
  <si>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</si>
  <si>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</si>
  <si>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</si>
  <si>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</si>
  <si>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</si>
  <si>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</si>
  <si>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</si>
  <si>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</si>
  <si>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</si>
  <si>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</si>
  <si>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</si>
  <si>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</si>
  <si>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</si>
  <si>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</si>
  <si>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</si>
  <si>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</si>
  <si>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</si>
  <si>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</si>
  <si>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</si>
  <si>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</si>
  <si>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</si>
  <si>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</si>
  <si>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</si>
  <si>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</si>
  <si>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</si>
  <si>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</si>
  <si>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</si>
  <si>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</si>
  <si>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</si>
  <si>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</si>
  <si>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</si>
  <si>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</si>
  <si>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</si>
  <si>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</si>
  <si>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</si>
  <si>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</si>
  <si>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</si>
  <si>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</si>
  <si>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</si>
  <si>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</si>
  <si>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</si>
  <si>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</si>
  <si>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</si>
  <si>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</si>
  <si>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</si>
  <si>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</si>
  <si>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</si>
  <si>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</si>
  <si>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</si>
  <si>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</si>
  <si>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</si>
  <si>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</si>
  <si>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</si>
  <si>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</si>
  <si>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</si>
  <si>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</si>
  <si>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</si>
  <si>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</si>
  <si>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</si>
  <si>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</si>
  <si>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</si>
  <si>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</si>
  <si>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</si>
  <si>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</si>
  <si>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</si>
  <si>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</si>
  <si>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</si>
  <si>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</si>
  <si>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</si>
  <si>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</si>
  <si>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</si>
  <si>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</si>
  <si>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</si>
  <si>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</si>
  <si>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</si>
  <si>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</si>
  <si>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</si>
  <si>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</si>
  <si>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</si>
  <si>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</si>
  <si>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</si>
  <si>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</si>
  <si>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</si>
  <si>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</si>
  <si>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</si>
  <si>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</si>
  <si>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</si>
  <si>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</si>
  <si>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</si>
  <si>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</si>
  <si>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</si>
  <si>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</si>
  <si>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</si>
  <si>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</si>
  <si>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</si>
  <si>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</si>
  <si>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</si>
  <si>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</si>
  <si>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</si>
  <si>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</si>
  <si>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</si>
  <si>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</si>
  <si>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</si>
  <si>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</si>
  <si>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</si>
  <si>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</si>
  <si>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</si>
  <si>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</si>
  <si>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</si>
  <si>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</si>
  <si>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</si>
  <si>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</si>
  <si>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</si>
  <si>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</si>
  <si>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</si>
  <si>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</si>
  <si>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</si>
  <si>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</si>
  <si>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</si>
  <si>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</si>
  <si>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</si>
  <si>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</si>
  <si>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</si>
  <si>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</si>
  <si>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</si>
  <si>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</si>
  <si>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</si>
  <si>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</si>
  <si>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</si>
  <si>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</si>
  <si>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</si>
  <si>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</si>
  <si>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</si>
  <si>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</si>
  <si>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</si>
  <si>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</si>
  <si>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</si>
  <si>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</si>
  <si>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</si>
  <si>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</si>
  <si>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</si>
  <si>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</si>
  <si>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</si>
  <si>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</si>
  <si>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</si>
  <si>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</si>
  <si>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</si>
  <si>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</si>
  <si>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</si>
  <si>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</si>
  <si>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</si>
  <si>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</si>
  <si>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</si>
  <si>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</si>
  <si>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</si>
  <si>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</si>
  <si>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</si>
  <si>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</si>
  <si>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</si>
  <si>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</si>
  <si>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</si>
  <si>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</si>
  <si>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</si>
  <si>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</si>
  <si>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</si>
  <si>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</si>
  <si>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</si>
  <si>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</si>
  <si>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</si>
  <si>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</si>
  <si>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</si>
  <si>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</si>
  <si>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</si>
  <si>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</si>
  <si>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</si>
  <si>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</si>
  <si>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</si>
  <si>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</si>
  <si>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</si>
  <si>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</si>
  <si>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</si>
  <si>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</si>
  <si>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</si>
  <si>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</si>
  <si>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</si>
  <si>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</si>
  <si>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</si>
  <si>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</si>
  <si>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</si>
  <si>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</si>
  <si>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</si>
  <si>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</si>
  <si>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</si>
  <si>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</si>
  <si>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</si>
  <si>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</si>
  <si>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</si>
  <si>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</si>
  <si>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</si>
  <si>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</si>
  <si>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</si>
  <si>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</si>
  <si>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</si>
  <si>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</si>
  <si>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</si>
  <si>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</si>
  <si>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</si>
  <si>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</si>
  <si>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</si>
  <si>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</si>
  <si>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</si>
  <si>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</si>
  <si>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</si>
  <si>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</si>
  <si>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</si>
  <si>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</si>
  <si>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</si>
  <si>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</si>
  <si>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</si>
  <si>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</si>
  <si>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</si>
  <si>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</si>
  <si>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</si>
  <si>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</si>
  <si>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</si>
  <si>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</si>
  <si>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</si>
  <si>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</si>
  <si>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</si>
  <si>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</si>
  <si>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</si>
  <si>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</si>
  <si>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</si>
  <si>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</si>
  <si>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</si>
  <si>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</si>
  <si>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</si>
  <si>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</si>
  <si>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</si>
  <si>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</si>
  <si>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</si>
  <si>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</si>
  <si>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</si>
  <si>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</si>
  <si>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</si>
  <si>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</si>
  <si>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</si>
  <si>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</si>
  <si>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</si>
  <si>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</si>
  <si>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</si>
  <si>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</si>
  <si>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</si>
  <si>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</si>
  <si>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</si>
  <si>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</si>
  <si>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</si>
  <si>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</si>
  <si>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</si>
  <si>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</si>
  <si>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</si>
  <si>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</si>
  <si>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</si>
  <si>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</si>
  <si>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</si>
  <si>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</si>
  <si>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</si>
  <si>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</si>
  <si>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</si>
  <si>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</si>
  <si>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</si>
  <si>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</si>
  <si>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</si>
  <si>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</si>
  <si>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</si>
  <si>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</si>
  <si>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</si>
  <si>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</si>
  <si>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</si>
  <si>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</si>
  <si>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</si>
  <si>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</si>
  <si>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</si>
  <si>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</si>
  <si>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</si>
  <si>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</si>
  <si>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</si>
  <si>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</si>
  <si>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</si>
  <si>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</si>
  <si>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</si>
  <si>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</si>
  <si>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</si>
  <si>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</si>
  <si>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</si>
  <si>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</si>
  <si>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</si>
  <si>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</si>
  <si>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</si>
  <si>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</si>
  <si>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</si>
  <si>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</si>
  <si>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</si>
  <si>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</si>
  <si>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</si>
  <si>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</si>
  <si>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</si>
  <si>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</si>
  <si>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</si>
  <si>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</si>
  <si>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</si>
  <si>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</si>
  <si>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</si>
  <si>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</si>
  <si>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</si>
  <si>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</si>
  <si>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</si>
  <si>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</si>
  <si>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</si>
  <si>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</si>
  <si>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</si>
  <si>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</si>
  <si>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</si>
  <si>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</si>
  <si>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</si>
  <si>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</si>
  <si>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</si>
  <si>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</si>
  <si>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</si>
  <si>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</si>
  <si>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</si>
  <si>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</si>
  <si>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</si>
  <si>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</si>
  <si>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</si>
  <si>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</si>
  <si>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</si>
  <si>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</si>
  <si>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</si>
  <si>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</si>
  <si>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</si>
  <si>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</si>
  <si>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</si>
  <si>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</si>
  <si>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</si>
  <si>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</si>
  <si>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</si>
  <si>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</si>
  <si>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</si>
  <si>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</si>
  <si>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</si>
  <si>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</si>
  <si>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</si>
  <si>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</si>
  <si>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</si>
  <si>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</si>
  <si>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</si>
  <si>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</si>
  <si>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</si>
  <si>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</si>
  <si>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</si>
  <si>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</si>
  <si>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</si>
  <si>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</si>
  <si>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</si>
  <si>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</si>
  <si>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</si>
  <si>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</si>
  <si>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</si>
  <si>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</si>
  <si>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</si>
  <si>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</si>
  <si>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</si>
  <si>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</si>
  <si>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</si>
  <si>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</si>
  <si>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</si>
  <si>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</si>
  <si>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</si>
  <si>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</si>
  <si>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</si>
  <si>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</si>
  <si>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</si>
  <si>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</si>
  <si>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</si>
  <si>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</si>
  <si>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</si>
  <si>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</si>
  <si>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</si>
  <si>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</si>
  <si>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</si>
  <si>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</si>
  <si>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</si>
  <si>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</si>
  <si>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</si>
  <si>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</si>
  <si>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</si>
  <si>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</si>
  <si>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</si>
  <si>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</si>
  <si>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</si>
  <si>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</si>
  <si>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</si>
  <si>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</si>
  <si>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</si>
  <si>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</si>
  <si>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</si>
  <si>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</si>
  <si>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</si>
  <si>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</si>
  <si>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</si>
  <si>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</si>
  <si>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</si>
  <si>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</si>
  <si>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</si>
  <si>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</si>
  <si>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</si>
  <si>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</si>
  <si>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</si>
  <si>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</si>
  <si>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</si>
  <si>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</si>
  <si>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</si>
  <si>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</si>
  <si>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</si>
  <si>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</si>
  <si>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</si>
  <si>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</si>
  <si>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</si>
  <si>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</si>
  <si>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</si>
  <si>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</si>
  <si>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</si>
  <si>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</si>
  <si>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</si>
  <si>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</si>
  <si>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</si>
  <si>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</si>
  <si>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</si>
  <si>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</si>
  <si>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</si>
  <si>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</si>
  <si>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</si>
  <si>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</si>
  <si>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</si>
  <si>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</si>
  <si>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</si>
  <si>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</si>
  <si>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</si>
  <si>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</si>
  <si>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</si>
  <si>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</si>
  <si>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</si>
  <si>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</si>
  <si>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</si>
  <si>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</si>
  <si>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</si>
  <si>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</si>
  <si>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</si>
  <si>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</si>
  <si>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</si>
  <si>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</si>
  <si>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</si>
  <si>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</si>
  <si>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</si>
  <si>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</si>
  <si>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</si>
  <si>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</si>
  <si>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</si>
  <si>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</si>
  <si>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</si>
  <si>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</si>
  <si>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</si>
  <si>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</si>
  <si>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</si>
  <si>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</si>
  <si>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</si>
  <si>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</si>
  <si>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</si>
  <si>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</si>
  <si>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</si>
  <si>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</si>
  <si>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</si>
  <si>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</si>
  <si>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</si>
  <si>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</si>
  <si>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</si>
  <si>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</si>
  <si>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</si>
  <si>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</si>
  <si>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</si>
  <si>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</si>
  <si>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</si>
  <si>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</si>
  <si>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</si>
  <si>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</si>
  <si>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</si>
  <si>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</si>
  <si>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</si>
  <si>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</si>
  <si>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</si>
  <si>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</si>
  <si>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</si>
  <si>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</si>
  <si>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</si>
  <si>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</si>
  <si>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</si>
  <si>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</si>
  <si>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</si>
  <si>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</si>
  <si>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</si>
  <si>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</si>
  <si>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</si>
  <si>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</si>
  <si>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</si>
  <si>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</si>
  <si>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</si>
  <si>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</si>
  <si>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</si>
  <si>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</si>
  <si>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</si>
  <si>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</si>
  <si>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</si>
  <si>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</si>
  <si>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</si>
  <si>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</si>
  <si>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</si>
  <si>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</si>
  <si>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</si>
  <si>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</si>
  <si>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</si>
  <si>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</si>
  <si>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</si>
  <si>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</si>
  <si>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</si>
  <si>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</si>
  <si>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</si>
  <si>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</si>
  <si>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</si>
  <si>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</si>
  <si>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</si>
  <si>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</si>
  <si>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</si>
  <si>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</si>
  <si>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</si>
  <si>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</si>
  <si>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</si>
  <si>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</si>
  <si>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</si>
  <si>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</si>
  <si>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</si>
  <si>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</si>
  <si>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</si>
  <si>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</si>
  <si>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</si>
  <si>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</si>
  <si>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</si>
  <si>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</si>
  <si>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</si>
  <si>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</si>
  <si>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</si>
  <si>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</si>
  <si>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</si>
  <si>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</si>
  <si>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</si>
  <si>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</si>
  <si>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</si>
  <si>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</si>
  <si>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</si>
  <si>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</si>
  <si>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</si>
  <si>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</si>
  <si>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</si>
  <si>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</si>
  <si>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</si>
  <si>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</si>
  <si>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</si>
  <si>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</si>
  <si>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</si>
  <si>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</si>
  <si>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</si>
  <si>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</si>
  <si>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</si>
  <si>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</si>
  <si>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</si>
  <si>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</si>
  <si>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</si>
  <si>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</si>
  <si>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</si>
  <si>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</si>
  <si>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</si>
  <si>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</si>
  <si>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</si>
  <si>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</si>
  <si>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</si>
  <si>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</si>
  <si>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</si>
  <si>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</si>
  <si>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</si>
  <si>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</si>
  <si>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</si>
  <si>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</si>
  <si>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</si>
  <si>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</si>
  <si>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</si>
  <si>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</si>
  <si>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</si>
  <si>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</si>
  <si>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</si>
  <si>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</si>
  <si>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</si>
  <si>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</si>
  <si>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</si>
  <si>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</si>
  <si>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</si>
  <si>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</si>
  <si>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</si>
  <si>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</si>
  <si>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</si>
  <si>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</si>
  <si>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</si>
  <si>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</si>
  <si>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</si>
  <si>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</si>
  <si>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</si>
  <si>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</si>
  <si>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</si>
  <si>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</si>
  <si>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</si>
  <si>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</si>
  <si>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</si>
  <si>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</si>
  <si>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</si>
  <si>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</si>
  <si>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</si>
  <si>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</si>
  <si>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</si>
  <si>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</si>
  <si>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</si>
  <si>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</si>
  <si>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</si>
  <si>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</si>
  <si>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</si>
  <si>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</si>
  <si>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</si>
  <si>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</si>
  <si>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</si>
  <si>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</si>
  <si>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</si>
  <si>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</si>
  <si>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</si>
  <si>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</si>
  <si>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</si>
  <si>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</si>
  <si>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</si>
  <si>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</si>
  <si>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</si>
  <si>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</si>
  <si>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</si>
  <si>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</si>
  <si>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</si>
  <si>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</si>
  <si>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</si>
  <si>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</si>
  <si>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</si>
  <si>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</si>
  <si>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</si>
  <si>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</si>
  <si>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</si>
  <si>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</si>
  <si>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</si>
  <si>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</si>
  <si>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</si>
  <si>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</si>
  <si>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</si>
  <si>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</si>
  <si>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</si>
  <si>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</si>
  <si>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</si>
  <si>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</si>
  <si>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</si>
  <si>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</si>
  <si>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</si>
  <si>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</si>
  <si>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</si>
  <si>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</si>
  <si>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</si>
  <si>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</si>
  <si>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</si>
  <si>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</si>
  <si>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</si>
  <si>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</si>
  <si>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</si>
  <si>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</si>
  <si>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</si>
  <si>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</si>
  <si>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</si>
  <si>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</si>
  <si>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</si>
  <si>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</si>
  <si>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</si>
  <si>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</si>
  <si>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</si>
  <si>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</si>
  <si>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</si>
  <si>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</si>
  <si>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</si>
  <si>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</si>
  <si>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</si>
  <si>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</si>
  <si>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</si>
  <si>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</si>
  <si>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</si>
  <si>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</si>
  <si>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</si>
  <si>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</si>
  <si>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</si>
  <si>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</si>
  <si>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</si>
  <si>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</si>
  <si>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</si>
  <si>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</si>
  <si>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</si>
  <si>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</si>
  <si>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</si>
  <si>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</si>
  <si>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</si>
  <si>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</si>
  <si>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</si>
  <si>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</si>
  <si>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</si>
  <si>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</si>
  <si>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</si>
  <si>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</si>
  <si>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</si>
  <si>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</si>
  <si>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</si>
  <si>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</si>
  <si>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</si>
  <si>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</si>
  <si>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</si>
  <si>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</si>
  <si>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</si>
  <si>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</si>
  <si>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</si>
  <si>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</si>
  <si>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</si>
  <si>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</si>
  <si>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</si>
  <si>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</si>
  <si>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</si>
  <si>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</si>
  <si>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</si>
  <si>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</si>
  <si>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</si>
  <si>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</si>
  <si>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</si>
  <si>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</si>
  <si>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</si>
  <si>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</si>
  <si>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</si>
  <si>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</si>
  <si>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</si>
  <si>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</si>
  <si>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</si>
  <si>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</si>
  <si>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</si>
  <si>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</si>
  <si>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</si>
  <si>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</si>
  <si>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</si>
  <si>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</si>
  <si>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</si>
  <si>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</si>
  <si>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</si>
  <si>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</si>
  <si>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</si>
  <si>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</si>
  <si>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</si>
  <si>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</si>
  <si>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</si>
  <si>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</si>
  <si>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</si>
  <si>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</si>
  <si>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</si>
  <si>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</si>
  <si>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</si>
  <si>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</si>
  <si>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</si>
  <si>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</si>
  <si>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</si>
  <si>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</si>
  <si>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</si>
  <si>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</si>
  <si>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</si>
  <si>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</si>
  <si>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</si>
  <si>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</si>
  <si>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</si>
  <si>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</si>
  <si>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</si>
  <si>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</si>
  <si>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</si>
  <si>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</si>
  <si>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</si>
  <si>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</si>
  <si>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</si>
  <si>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</si>
  <si>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</si>
  <si>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</si>
  <si>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</si>
  <si>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</si>
  <si>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</si>
  <si>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</si>
  <si>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</si>
  <si>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</si>
  <si>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</si>
  <si>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</si>
  <si>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</si>
  <si>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</si>
  <si>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</si>
  <si>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</si>
  <si>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</si>
  <si>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</si>
  <si>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</si>
  <si>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</si>
  <si>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</si>
  <si>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</si>
  <si>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</si>
  <si>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</si>
  <si>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</si>
  <si>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</si>
  <si>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</si>
  <si>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</si>
  <si>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</si>
  <si>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</si>
  <si>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</si>
  <si>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</si>
  <si>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</si>
  <si>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</si>
  <si>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</si>
  <si>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</si>
  <si>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</si>
  <si>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</si>
  <si>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</si>
  <si>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</si>
  <si>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</si>
  <si>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</si>
  <si>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</si>
  <si>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</si>
  <si>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</si>
  <si>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</si>
  <si>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</si>
  <si>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</si>
  <si>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</si>
  <si>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</si>
  <si>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</si>
  <si>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</si>
  <si>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</si>
  <si>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</si>
  <si>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</si>
  <si>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</si>
  <si>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</si>
  <si>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</si>
  <si>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</si>
  <si>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</si>
  <si>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</si>
  <si>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</si>
  <si>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</si>
  <si>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</si>
  <si>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</si>
  <si>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</si>
  <si>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</si>
  <si>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</si>
  <si>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</si>
  <si>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</si>
  <si>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</si>
  <si>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</si>
  <si>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</si>
  <si>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</si>
  <si>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</si>
  <si>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</si>
  <si>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</si>
  <si>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</si>
  <si>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</si>
  <si>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</si>
  <si>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</si>
  <si>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</si>
  <si>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</si>
  <si>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</si>
  <si>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</si>
  <si>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</si>
  <si>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</si>
  <si>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</si>
  <si>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</si>
  <si>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</si>
  <si>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</si>
  <si>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</si>
  <si>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</si>
  <si>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</si>
  <si>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</si>
  <si>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</si>
  <si>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</si>
  <si>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</si>
  <si>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</si>
  <si>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</si>
  <si>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</si>
  <si>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</si>
  <si>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</si>
  <si>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</si>
  <si>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</si>
  <si>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</si>
  <si>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</si>
  <si>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</si>
  <si>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</si>
  <si>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</si>
  <si>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</si>
  <si>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</si>
  <si>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</si>
  <si>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</si>
  <si>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</si>
  <si>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</si>
  <si>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</si>
  <si>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</si>
  <si>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</si>
  <si>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</si>
  <si>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</si>
  <si>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</si>
  <si>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</si>
  <si>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</si>
  <si>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</si>
  <si>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</si>
  <si>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</si>
  <si>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</si>
  <si>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</si>
  <si>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</si>
  <si>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</si>
  <si>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</si>
  <si>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</si>
  <si>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</si>
  <si>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</si>
  <si>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</si>
  <si>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</si>
  <si>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</si>
  <si>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</si>
  <si>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</si>
  <si>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</si>
  <si>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</si>
  <si>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</si>
  <si>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</si>
  <si>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</si>
  <si>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</si>
  <si>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</si>
  <si>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</si>
  <si>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</si>
  <si>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</si>
  <si>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</si>
  <si>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</si>
  <si>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</si>
  <si>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</si>
  <si>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</si>
  <si>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</si>
  <si>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</si>
  <si>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</si>
  <si>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</si>
  <si>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</si>
  <si>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</si>
  <si>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</si>
  <si>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</si>
  <si>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</si>
  <si>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</si>
  <si>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</si>
  <si>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</si>
  <si>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</si>
  <si>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</si>
  <si>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</si>
  <si>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</si>
  <si>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</si>
  <si>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</si>
  <si>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</si>
  <si>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</si>
  <si>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</si>
  <si>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</si>
  <si>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</si>
  <si>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</si>
  <si>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</si>
  <si>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</si>
  <si>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</si>
  <si>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</si>
  <si>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</si>
  <si>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</si>
  <si>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</si>
  <si>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</si>
  <si>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</si>
  <si>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</si>
  <si>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</si>
  <si>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</si>
  <si>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</si>
  <si>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</si>
  <si>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</si>
  <si>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</si>
  <si>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</si>
  <si>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</si>
  <si>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</si>
  <si>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</si>
  <si>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</si>
  <si>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</si>
  <si>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</si>
  <si>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</si>
  <si>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</si>
  <si>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</si>
  <si>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</si>
  <si>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</si>
  <si>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</si>
  <si>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</si>
  <si>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</si>
  <si>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</si>
  <si>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</si>
  <si>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</si>
  <si>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</si>
  <si>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</si>
  <si>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</si>
  <si>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</si>
  <si>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</si>
  <si>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</si>
  <si>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</si>
  <si>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</si>
  <si>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</si>
  <si>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</si>
  <si>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</si>
  <si>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</si>
  <si>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</si>
  <si>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</si>
  <si>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</si>
  <si>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</si>
  <si>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</si>
  <si>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</si>
  <si>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</si>
  <si>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</si>
  <si>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</si>
  <si>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</si>
  <si>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</si>
  <si>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</si>
  <si>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</si>
  <si>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</si>
  <si>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</si>
  <si>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</si>
  <si>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</si>
  <si>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</si>
  <si>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</si>
  <si>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</si>
  <si>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</si>
  <si>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</si>
  <si>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</si>
  <si>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</si>
  <si>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</si>
  <si>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</si>
  <si>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</si>
  <si>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</si>
  <si>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</si>
  <si>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</si>
  <si>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</si>
  <si>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</si>
  <si>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</si>
  <si>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</si>
  <si>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</si>
  <si>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</si>
  <si>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</si>
  <si>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</si>
  <si>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</si>
  <si>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</si>
  <si>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</si>
  <si>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</si>
  <si>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</si>
  <si>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</si>
  <si>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</si>
  <si>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</si>
  <si>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</si>
  <si>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</si>
  <si>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</si>
  <si>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</si>
  <si>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</si>
  <si>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</si>
  <si>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</si>
  <si>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</si>
  <si>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</si>
  <si>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</si>
  <si>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</si>
  <si>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</si>
  <si>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</si>
  <si>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</si>
  <si>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</si>
  <si>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</si>
  <si>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</si>
  <si>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</si>
  <si>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</si>
  <si>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</si>
  <si>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</si>
  <si>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</si>
  <si>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</si>
  <si>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</si>
  <si>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</si>
  <si>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</si>
  <si>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</si>
  <si>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</si>
  <si>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</si>
  <si>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</si>
  <si>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</si>
  <si>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</si>
  <si>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</si>
  <si>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</si>
  <si>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</si>
  <si>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</si>
  <si>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</si>
  <si>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</si>
  <si>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</si>
  <si>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</si>
  <si>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</si>
  <si>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</si>
  <si>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</si>
  <si>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</si>
  <si>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</si>
  <si>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</si>
  <si>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</si>
  <si>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</si>
  <si>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</si>
  <si>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</si>
  <si>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</si>
  <si>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</si>
  <si>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</si>
  <si>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</si>
  <si>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</si>
  <si>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</si>
  <si>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</si>
  <si>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</si>
  <si>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</si>
  <si>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</si>
  <si>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</si>
  <si>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</si>
  <si>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</si>
  <si>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</si>
  <si>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</si>
  <si>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</si>
  <si>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</si>
  <si>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</si>
  <si>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</si>
  <si>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</si>
  <si>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</si>
  <si>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</si>
  <si>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</si>
  <si>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</si>
  <si>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</si>
  <si>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</si>
  <si>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</si>
  <si>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</si>
  <si>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</si>
  <si>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</si>
  <si>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</si>
  <si>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</si>
  <si>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</si>
  <si>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</si>
  <si>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</si>
  <si>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</si>
  <si>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</si>
  <si>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</si>
  <si>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</si>
  <si>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</si>
  <si>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</si>
  <si>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</si>
  <si>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</si>
  <si>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</si>
  <si>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</si>
  <si>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</si>
  <si>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</si>
  <si>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</si>
  <si>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</si>
  <si>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</si>
  <si>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</si>
  <si>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</si>
  <si>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</si>
  <si>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</si>
  <si>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</si>
  <si>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</si>
  <si>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</si>
  <si>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</si>
  <si>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</si>
  <si>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</si>
  <si>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</si>
  <si>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</si>
  <si>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</si>
  <si>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</si>
  <si>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</si>
  <si>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</si>
  <si>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</si>
  <si>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</si>
  <si>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</si>
  <si>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</si>
  <si>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</si>
  <si>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</si>
  <si>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</si>
  <si>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</si>
  <si>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</si>
  <si>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</si>
  <si>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</si>
  <si>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</si>
  <si>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</si>
  <si>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</si>
  <si>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</si>
  <si>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</si>
  <si>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</si>
  <si>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</si>
  <si>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</si>
  <si>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</si>
  <si>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</si>
  <si>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</si>
  <si>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</si>
  <si>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</si>
  <si>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</si>
  <si>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</si>
  <si>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</si>
  <si>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</si>
  <si>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</si>
  <si>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</si>
  <si>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</si>
  <si>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</si>
  <si>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</si>
  <si>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</si>
  <si>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</si>
  <si>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</si>
  <si>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</si>
  <si>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</si>
  <si>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</si>
  <si>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</si>
  <si>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</si>
  <si>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</si>
  <si>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</si>
  <si>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</si>
  <si>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</si>
  <si>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</si>
  <si>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</si>
  <si>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</si>
  <si>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</si>
  <si>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</si>
  <si>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</si>
  <si>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</si>
  <si>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</si>
  <si>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</si>
  <si>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</si>
  <si>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</si>
  <si>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</si>
  <si>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</si>
  <si>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</si>
  <si>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</si>
  <si>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</si>
  <si>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</si>
  <si>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</si>
  <si>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</si>
  <si>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</si>
  <si>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</si>
  <si>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</si>
  <si>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</si>
  <si>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</si>
  <si>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</si>
  <si>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</si>
  <si>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</si>
  <si>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</si>
  <si>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</si>
  <si>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</si>
  <si>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</si>
  <si>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</si>
  <si>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</si>
  <si>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</si>
  <si>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</si>
  <si>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</si>
  <si>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</si>
  <si>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</si>
  <si>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</si>
  <si>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</si>
  <si>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</si>
  <si>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</si>
  <si>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</si>
  <si>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</si>
  <si>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</si>
  <si>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</si>
  <si>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</si>
  <si>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</si>
  <si>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</si>
  <si>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</si>
  <si>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</si>
  <si>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</si>
  <si>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</si>
  <si>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</si>
  <si>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</si>
  <si>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</si>
  <si>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</si>
  <si>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</si>
  <si>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</si>
  <si>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</si>
  <si>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</si>
  <si>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</si>
  <si>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</si>
  <si>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</si>
  <si>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</si>
  <si>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</si>
  <si>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</si>
  <si>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</si>
  <si>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</si>
  <si>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</si>
  <si>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</si>
  <si>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</si>
  <si>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</si>
  <si>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</si>
  <si>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</si>
  <si>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</si>
  <si>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</si>
  <si>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</si>
  <si>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</si>
  <si>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</si>
  <si>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</si>
  <si>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</si>
  <si>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</si>
  <si>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</si>
  <si>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</si>
  <si>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</si>
  <si>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</si>
  <si>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</si>
  <si>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</si>
  <si>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</si>
  <si>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</si>
  <si>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</si>
  <si>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</si>
  <si>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</si>
  <si>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</si>
  <si>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</si>
  <si>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</si>
  <si>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</si>
  <si>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</si>
  <si>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</si>
  <si>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</si>
  <si>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</si>
  <si>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</si>
  <si>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</si>
  <si>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</si>
  <si>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</si>
  <si>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</si>
  <si>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</si>
  <si>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</si>
  <si>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</si>
  <si>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</si>
  <si>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</si>
  <si>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</si>
  <si>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</si>
  <si>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</si>
  <si>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</si>
  <si>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</si>
  <si>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</si>
  <si>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</si>
  <si>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</si>
  <si>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</si>
  <si>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</si>
  <si>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</si>
  <si>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</si>
  <si>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</si>
  <si>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</si>
  <si>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</si>
  <si>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</si>
  <si>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</si>
  <si>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</si>
  <si>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</si>
  <si>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</si>
  <si>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</si>
  <si>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</si>
  <si>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</si>
  <si>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</si>
  <si>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</si>
  <si>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</si>
  <si>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</si>
  <si>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</si>
  <si>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</si>
  <si>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</si>
  <si>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</si>
  <si>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</si>
  <si>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</si>
  <si>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</si>
  <si>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</si>
  <si>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</si>
  <si>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</si>
  <si>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</si>
  <si>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</si>
  <si>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</si>
  <si>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</si>
  <si>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</si>
  <si>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</si>
  <si>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</si>
  <si>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</si>
  <si>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</si>
  <si>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</si>
  <si>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</si>
  <si>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</si>
  <si>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</si>
  <si>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</si>
  <si>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</si>
  <si>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</si>
  <si>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</si>
  <si>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</si>
  <si>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</si>
  <si>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</si>
  <si>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</si>
  <si>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</si>
  <si>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</si>
  <si>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</si>
  <si>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</si>
  <si>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</si>
  <si>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</si>
  <si>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</si>
  <si>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</si>
  <si>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</si>
  <si>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</si>
  <si>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</si>
  <si>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</si>
  <si>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</si>
  <si>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</si>
  <si>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</si>
  <si>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</si>
  <si>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</si>
  <si>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</si>
  <si>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</si>
  <si>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</si>
  <si>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</si>
  <si>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</si>
  <si>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</si>
  <si>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</si>
  <si>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</si>
  <si>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</si>
  <si>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</si>
  <si>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</si>
  <si>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</si>
  <si>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</si>
  <si>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</si>
  <si>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</si>
  <si>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</si>
  <si>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</si>
  <si>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</si>
  <si>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</si>
  <si>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</si>
  <si>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</si>
  <si>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</si>
  <si>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</si>
  <si>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</si>
  <si>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</si>
  <si>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</si>
  <si>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</si>
  <si>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</si>
  <si>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</si>
  <si>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</si>
  <si>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</si>
  <si>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</si>
  <si>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</si>
  <si>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</si>
  <si>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</si>
  <si>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</si>
  <si>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</si>
  <si>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</si>
  <si>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</si>
  <si>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</si>
  <si>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</si>
  <si>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</si>
  <si>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</si>
  <si>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</si>
  <si>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</si>
  <si>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</si>
  <si>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</si>
  <si>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</si>
  <si>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</si>
  <si>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</si>
  <si>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</si>
  <si>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</si>
  <si>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</si>
  <si>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</si>
  <si>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</si>
  <si>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</si>
  <si>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</si>
  <si>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</si>
  <si>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</si>
  <si>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</si>
  <si>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</si>
  <si>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</si>
  <si>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</si>
  <si>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</si>
  <si>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</si>
  <si>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</si>
  <si>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</si>
  <si>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</si>
  <si>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</si>
  <si>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</si>
  <si>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</si>
  <si>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</si>
  <si>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</si>
  <si>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</si>
  <si>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</si>
  <si>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</si>
  <si>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</si>
  <si>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</si>
  <si>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</si>
  <si>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</si>
  <si>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</si>
  <si>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</si>
  <si>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</si>
  <si>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</si>
  <si>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</si>
  <si>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</si>
  <si>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</si>
  <si>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</si>
  <si>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</si>
  <si>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</si>
  <si>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</si>
  <si>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</si>
  <si>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</si>
  <si>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</si>
  <si>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</si>
  <si>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</si>
  <si>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</si>
  <si>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</si>
  <si>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</si>
  <si>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</si>
  <si>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</si>
  <si>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</si>
  <si>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</si>
  <si>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</si>
  <si>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</si>
  <si>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</si>
  <si>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</si>
  <si>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</si>
  <si>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</si>
  <si>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</si>
  <si>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</si>
  <si>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</si>
  <si>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</si>
  <si>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</si>
  <si>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</si>
  <si>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</si>
  <si>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</si>
  <si>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</si>
  <si>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</si>
  <si>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</si>
  <si>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</si>
  <si>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</si>
  <si>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</si>
  <si>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</si>
  <si>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</si>
  <si>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</si>
  <si>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</si>
  <si>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</si>
  <si>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</si>
  <si>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</si>
  <si>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</si>
  <si>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</si>
  <si>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</si>
  <si>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</si>
  <si>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</si>
  <si>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</si>
  <si>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</si>
  <si>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</si>
  <si>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</si>
  <si>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</si>
  <si>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</si>
  <si>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</si>
  <si>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</si>
  <si>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</si>
  <si>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</si>
  <si>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</si>
  <si>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</si>
  <si>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</si>
  <si>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</si>
  <si>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</si>
  <si>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</si>
  <si>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</si>
  <si>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</si>
  <si>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</si>
  <si>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</si>
  <si>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</si>
  <si>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</si>
  <si>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</si>
  <si>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</si>
  <si>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</si>
  <si>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</si>
  <si>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</si>
  <si>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</si>
  <si>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</si>
  <si>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</si>
  <si>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</si>
  <si>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</si>
  <si>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</si>
  <si>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</si>
  <si>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</si>
  <si>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</si>
  <si>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</si>
  <si>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</si>
  <si>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</si>
  <si>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</si>
  <si>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</si>
  <si>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</si>
  <si>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</si>
  <si>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</si>
  <si>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</si>
  <si>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</si>
  <si>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</si>
  <si>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</si>
  <si>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</si>
  <si>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</si>
  <si>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</si>
  <si>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</si>
  <si>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</si>
  <si>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</si>
  <si>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</si>
  <si>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</si>
  <si>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</si>
  <si>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</si>
  <si>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</si>
  <si>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</si>
  <si>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</si>
  <si>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</si>
  <si>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</si>
  <si>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</si>
  <si>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</si>
  <si>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</si>
  <si>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</si>
  <si>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</si>
  <si>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</si>
  <si>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</si>
  <si>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</si>
  <si>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</si>
  <si>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</si>
  <si>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</si>
  <si>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</si>
  <si>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</si>
  <si>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</si>
  <si>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</si>
  <si>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</si>
  <si>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</si>
  <si>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</si>
  <si>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</si>
  <si>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</si>
  <si>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</si>
  <si>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</si>
  <si>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</si>
  <si>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</si>
  <si>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</si>
  <si>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</si>
  <si>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</si>
  <si>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</si>
  <si>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</si>
  <si>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</si>
  <si>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</si>
  <si>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</si>
  <si>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</si>
  <si>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</si>
  <si>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</si>
  <si>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</si>
  <si>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</si>
  <si>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</si>
  <si>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</si>
  <si>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</si>
  <si>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</si>
  <si>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</si>
  <si>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</si>
  <si>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</si>
  <si>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</si>
  <si>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</si>
  <si>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</si>
  <si>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</si>
  <si>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</si>
  <si>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</si>
  <si>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</si>
  <si>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</si>
  <si>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</si>
  <si>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</si>
  <si>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</si>
  <si>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</si>
  <si>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</si>
  <si>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</si>
  <si>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</si>
  <si>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</si>
  <si>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</si>
  <si>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</si>
  <si>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</si>
  <si>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</si>
  <si>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</si>
  <si>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</si>
  <si>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</si>
  <si>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</si>
  <si>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</si>
  <si>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</si>
  <si>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</si>
  <si>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</si>
  <si>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</si>
  <si>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</si>
  <si>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</si>
  <si>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</si>
  <si>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</si>
  <si>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</si>
  <si>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</si>
  <si>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</si>
  <si>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</si>
  <si>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</si>
  <si>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</si>
  <si>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</si>
  <si>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</si>
  <si>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</si>
  <si>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</si>
  <si>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</si>
  <si>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</si>
  <si>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</si>
  <si>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</si>
  <si>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</si>
  <si>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</si>
  <si>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</si>
  <si>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</si>
  <si>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</si>
  <si>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</si>
  <si>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</si>
  <si>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</si>
  <si>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</si>
  <si>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</si>
  <si>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</si>
  <si>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</si>
  <si>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</si>
  <si>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</si>
  <si>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</si>
  <si>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</si>
  <si>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</si>
  <si>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</si>
  <si>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</si>
  <si>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</si>
  <si>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</si>
  <si>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</si>
  <si>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</si>
  <si>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</si>
  <si>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</si>
  <si>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</si>
  <si>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</si>
  <si>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</si>
  <si>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</si>
  <si>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</si>
  <si>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</si>
  <si>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</si>
  <si>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</si>
  <si>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</si>
  <si>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</si>
  <si>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</si>
  <si>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</si>
  <si>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</si>
  <si>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</si>
  <si>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</si>
  <si>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</si>
  <si>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</si>
  <si>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</si>
  <si>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</si>
  <si>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</si>
  <si>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</si>
  <si>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</si>
  <si>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</si>
  <si>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</si>
  <si>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</si>
  <si>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</si>
  <si>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</si>
  <si>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</si>
  <si>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</si>
  <si>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</si>
  <si>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</si>
  <si>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</si>
  <si>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</si>
  <si>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</si>
  <si>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</si>
  <si>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</si>
  <si>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</si>
  <si>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</si>
  <si>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</si>
  <si>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</si>
  <si>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</si>
  <si>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</si>
  <si>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</si>
  <si>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</si>
  <si>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</si>
  <si>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</si>
  <si>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</si>
  <si>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</si>
  <si>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</si>
  <si>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</si>
  <si>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</si>
  <si>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</si>
  <si>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</si>
  <si>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</si>
  <si>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</si>
  <si>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</si>
  <si>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</si>
  <si>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</si>
  <si>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</si>
  <si>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</si>
  <si>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</si>
  <si>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</si>
  <si>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</si>
  <si>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</si>
  <si>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</si>
  <si>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</si>
  <si>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</si>
  <si>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</si>
  <si>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</si>
  <si>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</si>
  <si>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</si>
  <si>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</si>
  <si>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</si>
  <si>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</si>
  <si>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</si>
  <si>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</si>
  <si>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</si>
  <si>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</si>
  <si>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</si>
  <si>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</si>
  <si>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</si>
  <si>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</si>
  <si>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</si>
  <si>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</si>
  <si>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</si>
  <si>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</si>
  <si>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</si>
  <si>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</si>
  <si>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</si>
  <si>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</si>
  <si>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</si>
  <si>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</si>
  <si>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</si>
  <si>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</si>
  <si>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</si>
  <si>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</si>
  <si>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</si>
  <si>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</si>
  <si>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</si>
  <si>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</si>
  <si>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</si>
  <si>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</si>
  <si>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</si>
  <si>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</si>
  <si>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</si>
  <si>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</si>
  <si>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</si>
  <si>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</si>
  <si>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</si>
  <si>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</si>
  <si>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</si>
  <si>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</si>
  <si>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</si>
  <si>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</si>
  <si>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</si>
  <si>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</si>
  <si>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</si>
  <si>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</si>
  <si>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</si>
  <si>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</si>
  <si>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</si>
  <si>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</si>
  <si>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</si>
  <si>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</si>
  <si>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</si>
  <si>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</si>
  <si>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</si>
  <si>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</si>
  <si>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</si>
  <si>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</si>
  <si>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</si>
  <si>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</si>
  <si>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</si>
  <si>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</si>
  <si>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</si>
  <si>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</si>
  <si>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</si>
  <si>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</si>
  <si>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</si>
  <si>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</si>
  <si>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</si>
  <si>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</si>
  <si>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</si>
  <si>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</si>
  <si>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</si>
  <si>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</si>
  <si>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</si>
  <si>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</si>
  <si>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</si>
  <si>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</si>
  <si>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</si>
  <si>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</si>
  <si>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</si>
  <si>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</si>
  <si>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</si>
  <si>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</si>
  <si>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</si>
  <si>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</si>
  <si>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</si>
  <si>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</si>
  <si>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</si>
  <si>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</si>
  <si>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</si>
  <si>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</si>
  <si>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</si>
  <si>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</si>
  <si>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</si>
  <si>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</si>
  <si>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</si>
  <si>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</si>
  <si>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</si>
  <si>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</si>
  <si>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</si>
  <si>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</si>
  <si>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</si>
  <si>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</si>
  <si>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</si>
  <si>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</si>
  <si>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</si>
  <si>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</si>
  <si>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</si>
  <si>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</si>
  <si>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</si>
  <si>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</si>
  <si>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</si>
  <si>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</si>
  <si>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</si>
  <si>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</si>
  <si>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</si>
  <si>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</si>
  <si>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</si>
  <si>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</si>
  <si>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</si>
  <si>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</si>
  <si>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</si>
  <si>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</si>
  <si>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</si>
  <si>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</si>
  <si>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</si>
  <si>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</si>
  <si>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</si>
  <si>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</si>
  <si>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</si>
  <si>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</si>
  <si>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</si>
  <si>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</si>
  <si>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</si>
  <si>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</si>
  <si>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</si>
  <si>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</si>
  <si>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</si>
  <si>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</si>
  <si>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</si>
  <si>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</si>
  <si>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</si>
  <si>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</si>
  <si>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</si>
  <si>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</si>
  <si>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</si>
  <si>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</si>
  <si>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</si>
  <si>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</si>
  <si>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</si>
  <si>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</si>
  <si>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</si>
  <si>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</si>
  <si>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</si>
  <si>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</si>
  <si>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</si>
  <si>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</si>
  <si>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</si>
  <si>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</si>
  <si>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</si>
  <si>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</si>
  <si>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</si>
  <si>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</si>
  <si>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</si>
  <si>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</si>
  <si>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</si>
  <si>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</si>
  <si>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</si>
  <si>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</si>
  <si>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</si>
  <si>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</si>
  <si>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</si>
  <si>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</si>
  <si>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</si>
  <si>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</si>
  <si>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</si>
  <si>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</si>
  <si>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</si>
  <si>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</si>
  <si>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</si>
  <si>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</si>
  <si>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</si>
  <si>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</si>
  <si>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</si>
  <si>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</si>
  <si>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</si>
  <si>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</si>
  <si>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</si>
  <si>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</si>
  <si>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</si>
  <si>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</si>
  <si>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</si>
  <si>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</si>
  <si>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</si>
  <si>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</si>
  <si>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</si>
  <si>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</si>
  <si>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</si>
  <si>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</si>
  <si>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</si>
  <si>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</si>
  <si>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</si>
  <si>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</si>
  <si>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</si>
  <si>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</si>
  <si>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</si>
  <si>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</si>
  <si>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</si>
  <si>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</si>
  <si>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</si>
  <si>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</si>
  <si>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</si>
  <si>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</si>
  <si>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</si>
  <si>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</si>
  <si>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</si>
  <si>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</si>
  <si>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</si>
  <si>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</si>
  <si>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</si>
  <si>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</si>
  <si>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</si>
  <si>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</si>
  <si>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</si>
  <si>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</si>
  <si>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</si>
  <si>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</si>
  <si>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</si>
  <si>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</si>
  <si>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</si>
  <si>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</si>
  <si>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</si>
  <si>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</si>
  <si>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</si>
  <si>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</si>
  <si>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</si>
  <si>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</si>
  <si>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</si>
  <si>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</si>
  <si>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</si>
  <si>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</si>
  <si>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</si>
  <si>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</si>
  <si>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</si>
  <si>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</si>
  <si>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</si>
  <si>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</si>
  <si>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</si>
  <si>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</si>
  <si>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</si>
  <si>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</si>
  <si>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</si>
  <si>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</si>
  <si>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</si>
  <si>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</si>
  <si>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</si>
  <si>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</si>
  <si>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</si>
  <si>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</si>
  <si>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</si>
  <si>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</si>
  <si>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</si>
  <si>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</si>
  <si>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</si>
  <si>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</si>
  <si>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</si>
  <si>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</si>
  <si>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</si>
  <si>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</si>
  <si>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</si>
  <si>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</si>
  <si>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</si>
  <si>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</si>
  <si>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</si>
  <si>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</si>
  <si>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</si>
  <si>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</si>
  <si>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</si>
  <si>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</si>
  <si>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</si>
  <si>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</si>
  <si>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</si>
  <si>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</si>
  <si>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</si>
  <si>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</si>
  <si>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</si>
  <si>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</si>
  <si>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</si>
  <si>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</si>
  <si>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</si>
  <si>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</si>
  <si>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</si>
  <si>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</si>
  <si>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</si>
  <si>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</si>
  <si>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</si>
  <si>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</si>
  <si>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</si>
  <si>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</si>
  <si>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</si>
  <si>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</si>
  <si>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</si>
  <si>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</si>
  <si>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</si>
  <si>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</si>
  <si>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</si>
  <si>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</si>
  <si>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</si>
  <si>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</si>
  <si>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</si>
  <si>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</si>
  <si>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</si>
  <si>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</si>
  <si>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</si>
  <si>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</si>
  <si>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</si>
  <si>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</si>
  <si>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</si>
  <si>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</si>
  <si>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</si>
  <si>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</si>
  <si>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</si>
  <si>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</si>
  <si>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</si>
  <si>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</si>
  <si>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</si>
  <si>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</si>
  <si>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</si>
  <si>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</si>
  <si>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</si>
  <si>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</si>
  <si>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</si>
  <si>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</si>
  <si>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</si>
  <si>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</si>
  <si>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</si>
  <si>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</si>
  <si>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</si>
  <si>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</si>
  <si>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</si>
  <si>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</si>
  <si>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</si>
  <si>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</si>
  <si>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</si>
  <si>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</si>
  <si>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</si>
  <si>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</si>
  <si>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</si>
  <si>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</si>
  <si>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</si>
  <si>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</si>
  <si>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</si>
  <si>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</si>
  <si>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</si>
  <si>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</si>
  <si>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</si>
  <si>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</si>
  <si>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</si>
  <si>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</si>
  <si>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</si>
  <si>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</si>
  <si>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</si>
  <si>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</si>
  <si>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</si>
  <si>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</si>
  <si>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</si>
  <si>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</si>
  <si>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</si>
  <si>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</si>
  <si>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</si>
  <si>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</si>
  <si>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</si>
  <si>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</si>
  <si>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</si>
  <si>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</si>
  <si>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</si>
  <si>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</si>
  <si>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</si>
  <si>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</si>
  <si>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</si>
  <si>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</si>
  <si>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</si>
  <si>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</si>
  <si>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</si>
  <si>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</si>
  <si>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</si>
  <si>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</si>
  <si>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</si>
  <si>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</si>
  <si>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</si>
  <si>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</si>
  <si>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</si>
  <si>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</si>
  <si>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</si>
  <si>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</si>
  <si>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</si>
  <si>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</si>
  <si>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</si>
  <si>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</si>
  <si>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</si>
  <si>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</si>
  <si>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</si>
  <si>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</si>
  <si>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</si>
  <si>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</si>
  <si>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</si>
  <si>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</si>
  <si>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</si>
  <si>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</si>
  <si>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</si>
  <si>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</si>
  <si>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</si>
  <si>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</si>
  <si>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</si>
  <si>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</si>
  <si>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</si>
  <si>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</si>
  <si>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</si>
  <si>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</si>
  <si>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</si>
  <si>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</si>
  <si>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</si>
  <si>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</si>
  <si>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</si>
  <si>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</si>
  <si>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</si>
  <si>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</si>
  <si>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</si>
  <si>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</si>
  <si>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</si>
  <si>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</si>
  <si>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</si>
  <si>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</si>
  <si>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</si>
  <si>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</si>
  <si>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</si>
  <si>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</si>
  <si>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</si>
  <si>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</si>
  <si>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</si>
  <si>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</si>
  <si>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</si>
  <si>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</si>
  <si>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</si>
  <si>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</si>
  <si>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</si>
  <si>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</si>
  <si>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</si>
  <si>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</si>
  <si>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</si>
  <si>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</si>
  <si>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</si>
  <si>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</si>
  <si>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</si>
  <si>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</si>
  <si>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</si>
  <si>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</si>
  <si>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</si>
  <si>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</si>
  <si>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</si>
  <si>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</si>
  <si>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</si>
  <si>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</si>
  <si>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</si>
  <si>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</si>
  <si>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</si>
  <si>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</si>
  <si>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</si>
  <si>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</si>
  <si>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</si>
  <si>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</si>
  <si>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</si>
  <si>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</si>
  <si>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</si>
  <si>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</si>
  <si>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</si>
  <si>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</si>
  <si>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</si>
  <si>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</si>
  <si>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</si>
  <si>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</si>
  <si>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</si>
  <si>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</si>
  <si>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</si>
  <si>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</si>
  <si>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</si>
  <si>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</si>
  <si>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</si>
  <si>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</si>
  <si>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</si>
  <si>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</si>
  <si>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</si>
  <si>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</si>
  <si>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</si>
  <si>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</si>
  <si>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</si>
  <si>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</si>
  <si>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</si>
  <si>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</si>
  <si>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</si>
  <si>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</si>
  <si>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</si>
  <si>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</si>
  <si>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</si>
  <si>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</si>
  <si>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</si>
  <si>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</si>
  <si>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</si>
  <si>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</si>
  <si>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</si>
  <si>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</si>
  <si>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</si>
  <si>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</si>
  <si>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</si>
  <si>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</si>
  <si>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</si>
  <si>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</si>
  <si>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</si>
  <si>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</si>
  <si>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</si>
  <si>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</si>
  <si>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</si>
  <si>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</si>
  <si>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</si>
  <si>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</si>
  <si>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</si>
  <si>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</si>
  <si>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</si>
  <si>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</si>
  <si>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</si>
  <si>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</si>
  <si>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</si>
  <si>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</si>
  <si>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</si>
  <si>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</si>
  <si>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</si>
  <si>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</si>
  <si>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</si>
  <si>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</si>
  <si>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</si>
  <si>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</si>
  <si>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</si>
  <si>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</si>
  <si>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</si>
  <si>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</si>
  <si>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</si>
  <si>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</si>
  <si>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</si>
  <si>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</si>
  <si>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</si>
  <si>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</si>
  <si>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</si>
  <si>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</si>
  <si>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</si>
  <si>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</si>
  <si>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</si>
  <si>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</si>
  <si>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</si>
  <si>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</si>
  <si>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</si>
  <si>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</si>
  <si>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</si>
  <si>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</si>
  <si>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</si>
  <si>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</si>
  <si>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</si>
  <si>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</si>
  <si>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</si>
  <si>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</si>
  <si>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</si>
  <si>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</si>
  <si>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</si>
  <si>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</si>
  <si>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</si>
  <si>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</si>
  <si>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</si>
  <si>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</si>
  <si>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</si>
  <si>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</si>
  <si>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</si>
  <si>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</si>
  <si>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</si>
  <si>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</si>
  <si>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</si>
  <si>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</si>
  <si>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</si>
  <si>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</si>
  <si>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</si>
  <si>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</si>
  <si>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</si>
  <si>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</si>
  <si>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</si>
  <si>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</si>
  <si>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</si>
  <si>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</si>
  <si>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</si>
  <si>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</si>
  <si>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</si>
  <si>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</si>
  <si>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</si>
  <si>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</si>
  <si>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</si>
  <si>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</si>
  <si>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</si>
  <si>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</si>
  <si>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</si>
  <si>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</si>
  <si>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</si>
  <si>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</si>
  <si>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</si>
  <si>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</si>
  <si>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</si>
  <si>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</si>
  <si>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</si>
  <si>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</si>
  <si>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</si>
  <si>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</si>
  <si>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</si>
  <si>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</si>
  <si>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</si>
  <si>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</si>
  <si>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</si>
  <si>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</si>
  <si>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</si>
  <si>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</si>
  <si>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</si>
  <si>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</si>
  <si>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</si>
  <si>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</si>
  <si>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</si>
  <si>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</si>
  <si>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</si>
  <si>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</si>
  <si>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</si>
  <si>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</si>
  <si>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</si>
  <si>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</si>
  <si>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</si>
  <si>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</si>
  <si>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</si>
  <si>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</si>
  <si>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</si>
  <si>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</si>
  <si>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</si>
  <si>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</si>
  <si>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</si>
  <si>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</si>
  <si>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</si>
  <si>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</si>
  <si>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</si>
  <si>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</si>
  <si>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</si>
  <si>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</si>
  <si>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</si>
  <si>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</si>
  <si>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</si>
  <si>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</si>
  <si>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</si>
  <si>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</si>
  <si>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</si>
  <si>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</si>
  <si>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</si>
  <si>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</si>
  <si>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</si>
  <si>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</si>
  <si>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</si>
  <si>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</si>
  <si>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</si>
  <si>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</si>
  <si>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</si>
  <si>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</si>
  <si>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</si>
  <si>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</si>
  <si>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</si>
  <si>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</si>
  <si>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</si>
  <si>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</si>
  <si>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</si>
  <si>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</si>
  <si>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</si>
  <si>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</si>
  <si>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</si>
  <si>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</si>
  <si>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</si>
  <si>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</si>
  <si>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</si>
  <si>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</si>
  <si>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</si>
  <si>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</si>
  <si>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</si>
  <si>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</si>
  <si>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</si>
  <si>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</si>
  <si>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</si>
  <si>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</si>
  <si>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</si>
  <si>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</si>
  <si>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</si>
  <si>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</si>
  <si>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</si>
  <si>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</si>
  <si>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</si>
  <si>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</si>
  <si>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</si>
  <si>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</si>
  <si>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</si>
  <si>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</si>
  <si>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</si>
  <si>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</si>
  <si>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</si>
  <si>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</si>
  <si>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</si>
  <si>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</si>
  <si>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</si>
  <si>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</si>
  <si>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</si>
  <si>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</si>
  <si>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</si>
  <si>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</si>
  <si>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</si>
  <si>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</si>
  <si>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</si>
  <si>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</si>
  <si>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</si>
  <si>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</si>
  <si>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</si>
  <si>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</si>
  <si>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</si>
  <si>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</si>
  <si>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</si>
  <si>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</si>
  <si>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</si>
  <si>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</si>
  <si>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</si>
  <si>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</si>
  <si>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</si>
  <si>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</si>
  <si>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</si>
  <si>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</si>
  <si>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</si>
  <si>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</si>
  <si>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</si>
  <si>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</si>
  <si>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</si>
  <si>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</si>
  <si>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</si>
  <si>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</si>
  <si>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</si>
  <si>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</si>
  <si>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</si>
  <si>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</si>
  <si>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</si>
  <si>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</si>
  <si>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</si>
  <si>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</si>
  <si>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</si>
  <si>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</si>
  <si>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</si>
  <si>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</si>
  <si>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</si>
  <si>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</si>
  <si>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</si>
  <si>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</si>
  <si>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</si>
  <si>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</si>
  <si>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</si>
  <si>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</si>
  <si>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</si>
  <si>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</si>
  <si>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</si>
  <si>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</si>
  <si>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</si>
  <si>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</si>
  <si>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</si>
  <si>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</si>
  <si>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</si>
  <si>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</si>
  <si>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</si>
  <si>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</si>
  <si>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</si>
  <si>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</si>
  <si>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</si>
  <si>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</si>
  <si>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</si>
  <si>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</si>
  <si>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</si>
  <si>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</si>
  <si>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</si>
  <si>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</si>
  <si>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</si>
  <si>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</si>
  <si>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</si>
  <si>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</si>
  <si>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</si>
  <si>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</si>
  <si>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</si>
  <si>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</si>
  <si>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</si>
  <si>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</si>
  <si>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</si>
  <si>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</si>
  <si>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</si>
  <si>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</si>
  <si>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</si>
  <si>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</si>
  <si>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</si>
  <si>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</si>
  <si>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</si>
  <si>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</si>
  <si>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</si>
  <si>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</si>
  <si>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</si>
  <si>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</si>
  <si>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</si>
  <si>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</si>
  <si>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</si>
  <si>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</si>
  <si>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</si>
  <si>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</si>
  <si>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</si>
  <si>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</si>
  <si>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</si>
  <si>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</si>
  <si>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</si>
  <si>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</si>
  <si>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</si>
  <si>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</si>
  <si>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</si>
  <si>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</si>
  <si>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</si>
  <si>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</si>
  <si>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</si>
  <si>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</si>
  <si>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</si>
  <si>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</si>
  <si>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</si>
  <si>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</si>
  <si>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</si>
  <si>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</si>
  <si>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</si>
  <si>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</si>
  <si>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</si>
  <si>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</si>
  <si>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</si>
  <si>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</si>
  <si>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</si>
  <si>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</si>
  <si>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</si>
  <si>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</si>
  <si>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</si>
  <si>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</si>
  <si>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</si>
  <si>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</si>
  <si>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</si>
  <si>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</si>
  <si>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</si>
  <si>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</si>
  <si>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</si>
  <si>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</si>
  <si>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</si>
  <si>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</si>
  <si>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</si>
  <si>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</si>
  <si>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</si>
  <si>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</si>
  <si>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</si>
  <si>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</si>
  <si>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</si>
  <si>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</si>
  <si>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</si>
  <si>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</si>
  <si>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</si>
  <si>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</si>
  <si>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</si>
  <si>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</si>
  <si>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</si>
  <si>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</si>
  <si>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</si>
  <si>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</si>
  <si>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</si>
  <si>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</si>
  <si>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</si>
  <si>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</si>
  <si>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</si>
  <si>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</si>
  <si>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</si>
  <si>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</si>
  <si>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</si>
  <si>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</si>
  <si>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</si>
  <si>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</si>
  <si>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</si>
  <si>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</si>
  <si>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</si>
  <si>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</si>
  <si>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</si>
  <si>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</si>
  <si>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</si>
  <si>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</si>
  <si>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</si>
  <si>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</si>
  <si>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</si>
  <si>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</si>
  <si>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</si>
  <si>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</si>
  <si>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</si>
  <si>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</si>
  <si>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</si>
  <si>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</si>
  <si>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</si>
  <si>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</si>
  <si>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</si>
  <si>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</si>
  <si>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</si>
  <si>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</si>
  <si>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</si>
  <si>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</si>
  <si>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</si>
  <si>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</si>
  <si>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</si>
  <si>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</si>
  <si>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</si>
  <si>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</si>
  <si>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</si>
  <si>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</si>
  <si>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</si>
  <si>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</si>
  <si>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</si>
  <si>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</si>
  <si>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</si>
  <si>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</si>
  <si>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</si>
  <si>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</si>
  <si>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</si>
  <si>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</si>
  <si>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</si>
  <si>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</si>
  <si>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</si>
  <si>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</si>
  <si>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</si>
  <si>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</si>
  <si>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</si>
  <si>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</si>
  <si>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</si>
  <si>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</si>
  <si>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</si>
  <si>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</si>
  <si>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</si>
  <si>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</si>
  <si>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</si>
  <si>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</si>
  <si>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</si>
  <si>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</si>
  <si>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</si>
  <si>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</si>
  <si>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</si>
  <si>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</si>
  <si>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</si>
  <si>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</si>
  <si>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</si>
  <si>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</si>
  <si>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</si>
  <si>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</si>
  <si>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</si>
  <si>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</si>
  <si>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</si>
  <si>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</si>
  <si>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</si>
  <si>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</si>
  <si>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</si>
  <si>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</si>
  <si>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</si>
  <si>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</si>
  <si>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</si>
  <si>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</si>
  <si>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</si>
  <si>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</si>
  <si>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</si>
  <si>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</si>
  <si>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</si>
  <si>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</si>
  <si>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</si>
  <si>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</si>
  <si>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</si>
  <si>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</si>
  <si>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</si>
  <si>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</si>
  <si>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</si>
  <si>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</si>
  <si>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</si>
  <si>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</si>
  <si>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</si>
  <si>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</si>
  <si>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</si>
  <si>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</si>
  <si>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</si>
  <si>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</si>
  <si>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</si>
  <si>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</si>
  <si>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</si>
  <si>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</si>
  <si>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</si>
  <si>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</si>
  <si>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</si>
  <si>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</si>
  <si>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</si>
  <si>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</si>
  <si>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</si>
  <si>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</si>
  <si>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</si>
  <si>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</si>
  <si>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</si>
  <si>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</si>
  <si>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</si>
  <si>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</si>
  <si>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</si>
  <si>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</si>
  <si>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</si>
  <si>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</si>
  <si>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</si>
  <si>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</si>
  <si>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</si>
  <si>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</si>
  <si>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</si>
  <si>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</si>
  <si>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</si>
  <si>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</si>
  <si>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</si>
  <si>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</si>
  <si>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</si>
  <si>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</si>
  <si>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</si>
  <si>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</si>
  <si>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</si>
  <si>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</si>
  <si>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</si>
  <si>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</si>
  <si>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</si>
  <si>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</si>
  <si>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</si>
  <si>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</si>
  <si>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</si>
  <si>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</si>
  <si>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</si>
  <si>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</si>
  <si>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</si>
  <si>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</si>
  <si>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</si>
  <si>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</si>
  <si>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</si>
  <si>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</si>
  <si>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</si>
  <si>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</si>
  <si>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</si>
  <si>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</si>
  <si>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</si>
  <si>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</si>
  <si>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</si>
  <si>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</si>
  <si>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</si>
  <si>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</si>
  <si>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</si>
  <si>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</si>
  <si>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</si>
  <si>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</si>
  <si>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</si>
  <si>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</si>
  <si>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</si>
  <si>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</si>
  <si>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</si>
  <si>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</si>
  <si>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</si>
  <si>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</si>
  <si>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</si>
  <si>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</si>
  <si>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</si>
  <si>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</si>
  <si>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</si>
  <si>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</si>
  <si>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</si>
  <si>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</si>
  <si>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</si>
  <si>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</si>
  <si>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</si>
  <si>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</si>
  <si>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</si>
  <si>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</si>
  <si>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</si>
  <si>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</si>
  <si>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</si>
  <si>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</si>
  <si>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</si>
  <si>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</si>
  <si>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</si>
  <si>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</si>
  <si>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</si>
  <si>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</si>
  <si>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</si>
  <si>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</si>
  <si>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</si>
  <si>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</si>
  <si>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</si>
  <si>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</si>
  <si>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</si>
  <si>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</si>
  <si>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</si>
  <si>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</si>
  <si>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</si>
  <si>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</si>
  <si>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</si>
  <si>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</si>
  <si>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</si>
  <si>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</si>
  <si>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</si>
  <si>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</si>
  <si>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</si>
  <si>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</si>
  <si>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</si>
  <si>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</si>
  <si>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</si>
  <si>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</si>
  <si>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</si>
  <si>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</si>
  <si>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</si>
  <si>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</si>
  <si>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</si>
  <si>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</si>
  <si>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</si>
  <si>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</si>
  <si>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</si>
  <si>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</si>
  <si>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</si>
  <si>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</si>
  <si>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</si>
  <si>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</si>
  <si>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</si>
  <si>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</si>
  <si>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</si>
  <si>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</si>
  <si>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</si>
  <si>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</si>
  <si>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</si>
  <si>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</si>
  <si>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</si>
  <si>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</si>
  <si>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</si>
  <si>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</si>
  <si>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</si>
  <si>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</si>
  <si>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</si>
  <si>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</si>
  <si>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</si>
  <si>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</si>
  <si>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</si>
  <si>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</si>
  <si>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</si>
  <si>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</si>
  <si>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</si>
  <si>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</si>
  <si>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</si>
  <si>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</si>
  <si>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</si>
  <si>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</si>
  <si>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</si>
  <si>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</si>
  <si>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</si>
  <si>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</si>
  <si>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</si>
  <si>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</si>
  <si>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</si>
  <si>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</si>
  <si>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</si>
  <si>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</si>
  <si>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</si>
  <si>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</si>
  <si>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</si>
  <si>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</si>
  <si>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</si>
  <si>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</si>
  <si>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</si>
  <si>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</si>
  <si>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</si>
  <si>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</si>
  <si>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</si>
  <si>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</si>
  <si>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</si>
  <si>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</si>
  <si>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</si>
  <si>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</si>
  <si>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</si>
  <si>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</si>
  <si>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</si>
  <si>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</si>
  <si>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</si>
  <si>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</si>
  <si>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</si>
  <si>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</si>
  <si>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</si>
  <si>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</si>
  <si>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</si>
  <si>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</si>
  <si>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</si>
  <si>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</si>
  <si>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</si>
  <si>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</si>
  <si>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</si>
  <si>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</si>
  <si>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</si>
  <si>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</si>
  <si>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</si>
  <si>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</si>
  <si>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</si>
  <si>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</si>
  <si>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</si>
  <si>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</si>
  <si>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</si>
  <si>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</si>
  <si>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</si>
  <si>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</si>
  <si>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</si>
  <si>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</si>
  <si>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</si>
  <si>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</si>
  <si>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</si>
  <si>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</si>
  <si>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</si>
  <si>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</si>
  <si>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</si>
  <si>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</si>
  <si>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</si>
  <si>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</si>
  <si>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</si>
  <si>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</si>
  <si>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</si>
  <si>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</si>
  <si>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</si>
  <si>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</si>
  <si>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</si>
  <si>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</si>
  <si>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</si>
  <si>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</si>
  <si>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</si>
  <si>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</si>
  <si>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</si>
  <si>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</si>
  <si>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</si>
  <si>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</si>
  <si>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</si>
  <si>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</si>
  <si>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</si>
  <si>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</si>
  <si>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</si>
  <si>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</si>
  <si>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</si>
  <si>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</si>
  <si>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</si>
  <si>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</si>
  <si>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</si>
  <si>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</si>
  <si>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</si>
  <si>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</si>
  <si>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</si>
  <si>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</si>
  <si>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</si>
  <si>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</si>
  <si>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</si>
  <si>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</si>
  <si>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</si>
  <si>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</si>
  <si>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</si>
  <si>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</si>
  <si>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</si>
  <si>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</si>
  <si>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</si>
  <si>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</si>
  <si>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</si>
  <si>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</si>
  <si>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</si>
  <si>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</si>
  <si>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</si>
  <si>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</si>
  <si>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</si>
  <si>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</si>
  <si>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</si>
  <si>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</si>
  <si>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</si>
  <si>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</si>
  <si>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</si>
  <si>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</si>
  <si>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</si>
  <si>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</si>
  <si>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</si>
  <si>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</si>
  <si>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</si>
  <si>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</si>
  <si>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</si>
  <si>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</si>
  <si>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</si>
  <si>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</si>
  <si>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</si>
  <si>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</si>
  <si>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</si>
  <si>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</si>
  <si>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</si>
  <si>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</si>
  <si>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</si>
  <si>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</si>
  <si>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</si>
  <si>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</si>
  <si>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</si>
  <si>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</si>
  <si>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</si>
  <si>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</si>
  <si>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</si>
  <si>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</si>
  <si>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</si>
  <si>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</si>
  <si>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</si>
  <si>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</si>
  <si>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</si>
  <si>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</si>
  <si>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</si>
  <si>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</si>
  <si>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</si>
  <si>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</si>
  <si>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</si>
  <si>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</si>
  <si>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</si>
  <si>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</si>
  <si>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</si>
  <si>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</si>
  <si>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</si>
  <si>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</si>
  <si>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</si>
  <si>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</si>
  <si>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</si>
  <si>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</si>
  <si>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</si>
  <si>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</si>
  <si>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</si>
  <si>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</si>
  <si>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</si>
  <si>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</si>
  <si>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</si>
  <si>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</si>
  <si>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</si>
  <si>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</si>
  <si>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</si>
  <si>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</si>
  <si>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</si>
  <si>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</si>
  <si>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</si>
  <si>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</si>
  <si>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</si>
  <si>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</si>
  <si>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</si>
  <si>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</si>
  <si>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</si>
  <si>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</si>
  <si>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</si>
  <si>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</si>
  <si>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</si>
  <si>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</si>
  <si>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</si>
  <si>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</si>
  <si>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</si>
  <si>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</si>
  <si>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</si>
  <si>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</si>
  <si>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</si>
  <si>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</si>
  <si>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</si>
  <si>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</si>
  <si>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</si>
  <si>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</si>
  <si>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</si>
  <si>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</si>
  <si>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</si>
  <si>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</si>
  <si>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</si>
  <si>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</si>
  <si>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</si>
  <si>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</si>
  <si>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</si>
  <si>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</si>
  <si>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</si>
  <si>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</si>
  <si>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</si>
  <si>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</si>
  <si>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</si>
  <si>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</si>
  <si>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</si>
  <si>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</si>
  <si>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</si>
  <si>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</si>
  <si>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</si>
  <si>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</si>
  <si>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</si>
  <si>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</si>
  <si>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</si>
  <si>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</si>
  <si>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</si>
  <si>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</si>
  <si>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</si>
  <si>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</si>
  <si>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</si>
  <si>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</si>
  <si>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</si>
  <si>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</si>
  <si>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</si>
  <si>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</si>
  <si>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</si>
  <si>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</si>
  <si>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</si>
  <si>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</si>
  <si>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</si>
  <si>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</si>
  <si>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</si>
  <si>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</si>
  <si>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</si>
  <si>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</si>
  <si>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</si>
  <si>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</si>
  <si>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</si>
  <si>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</si>
  <si>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</si>
  <si>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</si>
  <si>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</si>
  <si>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</si>
  <si>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</si>
  <si>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</si>
  <si>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</si>
  <si>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</si>
  <si>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</si>
  <si>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</si>
  <si>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</si>
  <si>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</si>
  <si>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</si>
  <si>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</si>
  <si>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</si>
  <si>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</si>
  <si>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</si>
  <si>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</si>
  <si>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</si>
  <si>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</si>
  <si>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</si>
  <si>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</si>
  <si>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</si>
  <si>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</si>
  <si>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</si>
  <si>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</si>
  <si>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</si>
  <si>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</si>
  <si>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</si>
  <si>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</si>
  <si>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</si>
  <si>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</si>
  <si>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</si>
  <si>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</si>
  <si>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</si>
  <si>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</si>
  <si>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</si>
  <si>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</si>
  <si>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</si>
  <si>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</si>
  <si>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</si>
  <si>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</si>
  <si>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</si>
  <si>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</si>
  <si>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</si>
  <si>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</si>
  <si>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</si>
  <si>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</si>
  <si>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</si>
  <si>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</si>
  <si>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</si>
  <si>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</si>
  <si>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</si>
  <si>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</si>
  <si>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</si>
  <si>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</si>
  <si>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</si>
  <si>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</si>
  <si>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</si>
  <si>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</si>
  <si>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</si>
  <si>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</si>
  <si>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</si>
  <si>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</si>
  <si>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</si>
  <si>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</si>
  <si>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</si>
  <si>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</si>
  <si>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</si>
  <si>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</si>
  <si>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</si>
  <si>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</si>
  <si>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</si>
  <si>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</si>
  <si>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</si>
  <si>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</si>
  <si>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</si>
  <si>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</si>
  <si>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</si>
  <si>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</si>
  <si>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</si>
  <si>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</si>
  <si>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</si>
  <si>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</si>
  <si>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</si>
  <si>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</si>
  <si>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</si>
  <si>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</si>
  <si>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</si>
  <si>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</si>
  <si>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</si>
  <si>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</si>
  <si>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</si>
  <si>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</si>
  <si>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</si>
  <si>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</si>
  <si>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</si>
  <si>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</si>
  <si>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</si>
  <si>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</si>
  <si>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</si>
  <si>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</si>
  <si>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</si>
  <si>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</si>
  <si>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</si>
  <si>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</si>
  <si>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</si>
  <si>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</si>
  <si>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</si>
  <si>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</si>
  <si>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</si>
  <si>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</si>
  <si>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</si>
  <si>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</si>
  <si>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</si>
  <si>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</si>
  <si>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</si>
  <si>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</si>
  <si>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</si>
  <si>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</si>
  <si>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</si>
  <si>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</si>
  <si>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</si>
  <si>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</si>
  <si>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</si>
  <si>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</si>
  <si>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</si>
  <si>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</si>
  <si>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</si>
  <si>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</si>
  <si>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</si>
  <si>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</si>
  <si>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</si>
  <si>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</si>
  <si>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</si>
  <si>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</si>
  <si>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</si>
  <si>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</si>
  <si>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</si>
  <si>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</si>
  <si>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</si>
  <si>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</si>
  <si>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</si>
  <si>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</si>
  <si>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</si>
  <si>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</si>
  <si>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</si>
  <si>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</si>
  <si>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</si>
  <si>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</si>
  <si>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</si>
  <si>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</si>
  <si>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</si>
  <si>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</si>
  <si>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</si>
  <si>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</si>
  <si>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</si>
  <si>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</si>
  <si>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</si>
  <si>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</si>
  <si>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</si>
  <si>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</si>
  <si>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</si>
  <si>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</si>
  <si>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</si>
  <si>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</si>
  <si>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</si>
  <si>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</si>
  <si>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</si>
  <si>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</si>
  <si>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</si>
  <si>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</si>
  <si>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</si>
  <si>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</si>
  <si>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</si>
  <si>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</si>
  <si>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</si>
  <si>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</si>
  <si>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</si>
  <si>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</si>
  <si>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</si>
  <si>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</si>
  <si>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</si>
  <si>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</si>
  <si>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</si>
  <si>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</si>
  <si>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</si>
  <si>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</si>
  <si>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</si>
  <si>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</si>
  <si>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</si>
  <si>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</si>
  <si>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</si>
  <si>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</si>
  <si>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</si>
  <si>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</si>
  <si>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</si>
  <si>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</si>
  <si>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</si>
  <si>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</si>
  <si>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</si>
  <si>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</si>
  <si>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</si>
  <si>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</si>
  <si>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</si>
  <si>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</si>
  <si>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</si>
  <si>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</si>
  <si>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</si>
  <si>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</si>
  <si>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</si>
  <si>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</si>
  <si>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</si>
  <si>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</si>
  <si>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</si>
  <si>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</si>
  <si>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</si>
  <si>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</si>
  <si>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</si>
  <si>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</si>
  <si>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</si>
  <si>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</si>
  <si>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</si>
  <si>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</si>
  <si>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</si>
  <si>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</si>
  <si>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</si>
  <si>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</si>
  <si>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</si>
  <si>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</si>
  <si>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</si>
  <si>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</si>
  <si>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</si>
  <si>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</si>
  <si>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</si>
  <si>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</si>
  <si>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</si>
  <si>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</si>
  <si>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</si>
  <si>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</si>
  <si>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</si>
  <si>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</si>
  <si>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</si>
  <si>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</si>
  <si>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</si>
  <si>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</si>
  <si>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</si>
  <si>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</si>
  <si>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</si>
  <si>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</si>
  <si>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</si>
  <si>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</si>
  <si>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</si>
  <si>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</si>
  <si>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</si>
  <si>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</si>
  <si>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</si>
  <si>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</si>
  <si>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</si>
  <si>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</si>
  <si>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</si>
  <si>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</si>
  <si>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</si>
  <si>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</si>
  <si>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</si>
  <si>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</si>
  <si>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</si>
  <si>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</si>
  <si>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</si>
  <si>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</si>
  <si>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</si>
  <si>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</si>
  <si>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</si>
  <si>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</si>
  <si>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</si>
  <si>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</si>
  <si>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</si>
  <si>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</si>
  <si>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</si>
  <si>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</si>
  <si>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</si>
  <si>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</si>
  <si>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</si>
  <si>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</si>
  <si>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</si>
  <si>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</si>
  <si>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</si>
  <si>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</si>
  <si>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</si>
  <si>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</si>
  <si>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</si>
  <si>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</si>
  <si>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</si>
  <si>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</si>
  <si>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</si>
  <si>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</si>
  <si>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</si>
  <si>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</si>
  <si>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</si>
  <si>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</si>
  <si>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</si>
  <si>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</si>
  <si>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</si>
  <si>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</si>
  <si>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</si>
  <si>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</si>
  <si>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</si>
  <si>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</si>
  <si>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</si>
  <si>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</si>
  <si>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</si>
  <si>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</si>
  <si>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</si>
  <si>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</si>
  <si>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</si>
  <si>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</si>
  <si>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</si>
  <si>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</si>
  <si>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</si>
  <si>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</si>
  <si>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</si>
  <si>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</si>
  <si>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</si>
  <si>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</si>
  <si>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</si>
  <si>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</si>
  <si>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</si>
  <si>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</si>
  <si>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</si>
  <si>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</si>
  <si>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</si>
  <si>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</si>
  <si>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</si>
  <si>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</si>
  <si>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</si>
  <si>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</si>
  <si>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</si>
  <si>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</si>
  <si>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</si>
  <si>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</si>
  <si>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</si>
  <si>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</si>
  <si>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</si>
  <si>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</si>
  <si>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</si>
  <si>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</si>
  <si>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</si>
  <si>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</si>
  <si>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</si>
  <si>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</si>
  <si>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</si>
  <si>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</si>
  <si>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</si>
  <si>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</si>
  <si>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</si>
  <si>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</si>
  <si>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</si>
  <si>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</si>
  <si>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</si>
  <si>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</si>
  <si>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</si>
  <si>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</si>
  <si>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</si>
  <si>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</si>
  <si>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</si>
  <si>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</si>
  <si>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</si>
  <si>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</si>
  <si>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</si>
  <si>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</si>
  <si>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</si>
  <si>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</si>
  <si>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</si>
  <si>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</si>
  <si>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</si>
  <si>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</si>
  <si>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</si>
  <si>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</si>
  <si>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</si>
  <si>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</si>
  <si>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</si>
  <si>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</si>
  <si>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</si>
  <si>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</si>
  <si>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</si>
  <si>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</si>
  <si>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</si>
  <si>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</si>
  <si>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</si>
  <si>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</si>
  <si>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</si>
  <si>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</si>
  <si>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</si>
  <si>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</si>
  <si>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</si>
  <si>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</si>
  <si>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</si>
  <si>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</si>
  <si>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</si>
  <si>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</si>
  <si>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</si>
  <si>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</si>
  <si>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</si>
  <si>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</si>
  <si>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</si>
  <si>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</si>
  <si>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</si>
  <si>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</si>
  <si>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</si>
  <si>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</si>
  <si>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</si>
  <si>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</si>
  <si>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</si>
  <si>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</si>
  <si>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</si>
  <si>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</si>
  <si>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</si>
  <si>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</si>
  <si>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</si>
  <si>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</si>
  <si>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</si>
  <si>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</si>
  <si>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</si>
  <si>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</si>
  <si>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</si>
  <si>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</si>
  <si>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</si>
  <si>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</si>
  <si>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</si>
  <si>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</si>
  <si>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</si>
  <si>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</si>
  <si>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</si>
  <si>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</si>
  <si>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</si>
  <si>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</si>
  <si>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</si>
  <si>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</si>
  <si>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</si>
  <si>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</si>
  <si>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</si>
  <si>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</si>
  <si>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</si>
  <si>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</si>
  <si>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</si>
  <si>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</si>
  <si>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</si>
  <si>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</si>
  <si>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</si>
  <si>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</si>
  <si>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</si>
  <si>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</si>
  <si>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</si>
  <si>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</si>
  <si>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</si>
  <si>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</si>
  <si>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</si>
  <si>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</si>
  <si>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</si>
  <si>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</si>
  <si>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</si>
  <si>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</si>
  <si>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</si>
  <si>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</si>
  <si>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</si>
  <si>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</si>
  <si>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</si>
  <si>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</si>
  <si>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</si>
  <si>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</si>
  <si>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</si>
  <si>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</si>
  <si>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</si>
  <si>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</si>
  <si>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</si>
  <si>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</si>
  <si>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</si>
  <si>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</si>
  <si>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</si>
  <si>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</si>
  <si>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</si>
  <si>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</si>
  <si>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</si>
  <si>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</si>
  <si>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</si>
  <si>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</si>
  <si>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</si>
  <si>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</si>
  <si>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</si>
  <si>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</si>
  <si>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</si>
  <si>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</si>
  <si>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</si>
  <si>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</si>
  <si>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</si>
  <si>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</si>
  <si>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</si>
  <si>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</si>
  <si>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</si>
  <si>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</si>
  <si>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</si>
  <si>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</si>
  <si>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</si>
  <si>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</si>
  <si>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</si>
  <si>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</si>
  <si>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</si>
  <si>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</si>
  <si>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</si>
  <si>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</si>
  <si>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</si>
  <si>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</si>
  <si>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</si>
  <si>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</si>
  <si>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</si>
  <si>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</si>
  <si>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</si>
  <si>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</si>
  <si>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</si>
  <si>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</si>
  <si>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</si>
  <si>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</si>
  <si>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</si>
  <si>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</si>
  <si>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</si>
  <si>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</si>
  <si>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</si>
  <si>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</si>
  <si>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</si>
  <si>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</si>
  <si>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</si>
  <si>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</si>
  <si>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</si>
  <si>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</si>
  <si>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</si>
  <si>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</si>
  <si>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</si>
  <si>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</si>
  <si>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</si>
  <si>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</si>
  <si>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</si>
  <si>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</si>
  <si>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</si>
  <si>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</si>
  <si>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</si>
  <si>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</si>
  <si>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</si>
  <si>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</si>
  <si>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</si>
  <si>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</si>
  <si>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</si>
  <si>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</si>
  <si>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</si>
  <si>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</si>
  <si>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</si>
  <si>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</si>
  <si>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</si>
  <si>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</si>
  <si>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</si>
  <si>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</si>
  <si>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</si>
  <si>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</si>
  <si>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</si>
  <si>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</si>
  <si>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</si>
  <si>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</si>
  <si>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</si>
  <si>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</si>
  <si>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</si>
  <si>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</si>
  <si>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</si>
  <si>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</si>
  <si>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</si>
  <si>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</si>
  <si>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</si>
  <si>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</si>
  <si>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</si>
  <si>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</si>
  <si>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</si>
  <si>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</si>
  <si>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</si>
  <si>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</si>
  <si>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</si>
  <si>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</si>
  <si>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</si>
  <si>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</si>
  <si>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</si>
  <si>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</si>
  <si>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</si>
  <si>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</si>
  <si>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</si>
  <si>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</si>
  <si>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</si>
  <si>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</si>
  <si>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</si>
  <si>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</si>
  <si>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</si>
  <si>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</si>
  <si>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</si>
  <si>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</si>
  <si>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</si>
  <si>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</si>
  <si>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</si>
  <si>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</si>
  <si>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</si>
  <si>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</si>
  <si>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</si>
  <si>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</si>
  <si>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</si>
  <si>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</si>
  <si>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</si>
  <si>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</si>
  <si>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</si>
  <si>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</si>
  <si>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</si>
  <si>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</si>
  <si>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</si>
  <si>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</si>
  <si>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</si>
  <si>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</si>
  <si>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</si>
  <si>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</si>
  <si>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</si>
  <si>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</si>
  <si>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</si>
  <si>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</si>
  <si>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</si>
  <si>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</si>
  <si>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</si>
  <si>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</si>
  <si>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</si>
  <si>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</si>
  <si>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</si>
  <si>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</si>
  <si>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</si>
  <si>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</si>
  <si>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</si>
  <si>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</si>
  <si>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</si>
  <si>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</si>
  <si>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</si>
  <si>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</si>
  <si>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</si>
  <si>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</si>
  <si>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</si>
  <si>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</si>
  <si>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</si>
  <si>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</si>
  <si>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</si>
  <si>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</si>
  <si>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</si>
  <si>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</si>
  <si>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</si>
  <si>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</si>
  <si>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</si>
  <si>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</si>
  <si>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</si>
  <si>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</si>
  <si>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</si>
  <si>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</si>
  <si>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</si>
  <si>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</si>
  <si>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</si>
  <si>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</si>
  <si>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</si>
  <si>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</si>
  <si>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</si>
  <si>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</si>
  <si>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</si>
  <si>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</si>
  <si>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</si>
  <si>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</si>
  <si>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</si>
  <si>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</si>
  <si>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</si>
  <si>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</si>
  <si>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</si>
  <si>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</si>
  <si>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</si>
  <si>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</si>
  <si>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</si>
  <si>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</si>
  <si>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</si>
  <si>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</si>
  <si>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</si>
  <si>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</si>
  <si>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</si>
  <si>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</si>
  <si>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</si>
  <si>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</si>
  <si>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</si>
  <si>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</si>
  <si>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</si>
  <si>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</si>
  <si>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</si>
  <si>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</si>
  <si>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</si>
  <si>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</si>
  <si>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</si>
  <si>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</si>
  <si>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</si>
  <si>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</si>
  <si>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</si>
  <si>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</si>
  <si>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</si>
  <si>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</si>
  <si>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</si>
  <si>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</si>
  <si>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</si>
  <si>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</si>
  <si>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</si>
  <si>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</si>
  <si>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</si>
  <si>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</si>
  <si>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</si>
  <si>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</si>
  <si>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</si>
  <si>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</si>
  <si>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</si>
  <si>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</si>
  <si>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</si>
  <si>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</si>
  <si>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</si>
  <si>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</si>
  <si>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</si>
  <si>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</si>
  <si>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</si>
  <si>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</si>
  <si>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</si>
  <si>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</si>
  <si>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</si>
  <si>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</si>
  <si>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</si>
  <si>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</si>
  <si>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</si>
  <si>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</si>
  <si>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</si>
  <si>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</si>
  <si>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</si>
  <si>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</si>
  <si>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</si>
  <si>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</si>
  <si>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</si>
  <si>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</si>
  <si>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</si>
  <si>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</si>
  <si>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</si>
  <si>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</si>
  <si>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</si>
  <si>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</si>
  <si>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</si>
  <si>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</si>
  <si>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</si>
  <si>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</si>
  <si>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</si>
  <si>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</si>
  <si>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</si>
  <si>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</si>
  <si>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</si>
  <si>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</si>
  <si>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</si>
  <si>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</si>
  <si>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</si>
  <si>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</si>
  <si>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</si>
  <si>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</si>
  <si>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</si>
  <si>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</si>
  <si>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</si>
  <si>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</si>
  <si>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</si>
  <si>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</si>
  <si>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</si>
  <si>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</si>
  <si>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</si>
  <si>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</si>
  <si>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</si>
  <si>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</si>
  <si>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</si>
  <si>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</si>
  <si>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</si>
  <si>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</si>
  <si>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</si>
  <si>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</si>
  <si>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</si>
  <si>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</si>
  <si>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</si>
  <si>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</si>
  <si>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</si>
  <si>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</si>
  <si>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</si>
  <si>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</si>
  <si>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</si>
  <si>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</si>
  <si>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</si>
  <si>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</si>
  <si>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</si>
  <si>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</si>
  <si>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</si>
  <si>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</si>
  <si>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</si>
  <si>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</si>
  <si>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</si>
  <si>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</si>
  <si>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</si>
  <si>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</si>
  <si>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</si>
  <si>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</si>
  <si>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</si>
  <si>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</si>
  <si>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</si>
  <si>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</si>
  <si>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</si>
  <si>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</si>
  <si>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</si>
  <si>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</si>
  <si>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</si>
  <si>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</si>
  <si>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</si>
  <si>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</si>
  <si>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</si>
  <si>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</si>
  <si>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</si>
  <si>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</si>
  <si>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</si>
  <si>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</si>
  <si>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</si>
  <si>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</si>
  <si>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</si>
  <si>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</si>
  <si>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</si>
  <si>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</si>
  <si>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</si>
  <si>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</si>
  <si>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</si>
  <si>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</si>
  <si>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</si>
  <si>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</si>
  <si>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</si>
  <si>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</si>
  <si>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</si>
  <si>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</si>
  <si>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</si>
  <si>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</si>
  <si>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</si>
  <si>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</si>
  <si>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</si>
  <si>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</si>
  <si>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</si>
  <si>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</si>
  <si>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</si>
  <si>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</si>
  <si>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</si>
  <si>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</si>
  <si>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</si>
  <si>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</si>
  <si>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</si>
  <si>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</si>
  <si>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</si>
  <si>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</si>
  <si>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</si>
  <si>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</si>
  <si>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</si>
  <si>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</si>
  <si>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</si>
  <si>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</si>
  <si>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</si>
  <si>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</si>
  <si>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</si>
  <si>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</si>
  <si>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</si>
  <si>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</si>
  <si>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</si>
  <si>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</si>
  <si>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</si>
  <si>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</si>
  <si>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</si>
  <si>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</si>
  <si>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</si>
  <si>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</si>
  <si>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</si>
  <si>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</si>
  <si>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</si>
  <si>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</si>
  <si>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</si>
  <si>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</si>
  <si>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</si>
  <si>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</si>
  <si>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</si>
  <si>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</si>
  <si>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</si>
  <si>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</si>
  <si>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</si>
  <si>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</si>
  <si>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</si>
  <si>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</si>
  <si>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</si>
  <si>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</si>
  <si>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</si>
  <si>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</si>
  <si>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</si>
  <si>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</si>
  <si>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</si>
  <si>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</si>
  <si>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</si>
  <si>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</si>
  <si>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</si>
  <si>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</si>
  <si>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</si>
  <si>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</si>
  <si>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</si>
  <si>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</si>
  <si>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</si>
  <si>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</si>
  <si>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</si>
  <si>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</si>
  <si>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</si>
  <si>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</si>
  <si>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</si>
  <si>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</si>
  <si>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</si>
  <si>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</si>
  <si>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</si>
  <si>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</si>
  <si>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</si>
  <si>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</si>
  <si>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</si>
  <si>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</si>
  <si>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</si>
  <si>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</si>
  <si>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</si>
  <si>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</si>
  <si>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</si>
  <si>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</si>
  <si>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</si>
  <si>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</si>
  <si>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</si>
  <si>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</si>
  <si>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</si>
  <si>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</si>
  <si>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</si>
  <si>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</si>
  <si>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</si>
  <si>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</si>
  <si>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</si>
  <si>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</si>
  <si>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</si>
  <si>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</si>
  <si>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</si>
  <si>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</si>
  <si>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</si>
  <si>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</si>
  <si>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</si>
  <si>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</si>
  <si>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</si>
  <si>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</si>
  <si>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</si>
  <si>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</si>
  <si>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</si>
  <si>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</si>
  <si>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</si>
  <si>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</si>
  <si>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</si>
  <si>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</si>
  <si>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</si>
  <si>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</si>
  <si>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</si>
  <si>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</si>
  <si>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</si>
  <si>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</si>
  <si>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</si>
  <si>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</si>
  <si>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</si>
  <si>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</si>
  <si>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</si>
  <si>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</si>
  <si>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</si>
  <si>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</si>
  <si>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</si>
  <si>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</si>
  <si>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</si>
  <si>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</si>
  <si>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</si>
  <si>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</si>
  <si>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</si>
  <si>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</si>
  <si>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</si>
  <si>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</si>
  <si>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</si>
  <si>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</si>
  <si>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</si>
  <si>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</si>
  <si>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</si>
  <si>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</si>
  <si>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</si>
  <si>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</si>
  <si>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</si>
  <si>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</si>
  <si>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</si>
  <si>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</si>
  <si>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</si>
  <si>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</si>
  <si>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</si>
  <si>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</si>
  <si>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</si>
  <si>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</si>
  <si>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</si>
  <si>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</si>
  <si>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</si>
  <si>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</si>
  <si>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</si>
  <si>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</si>
  <si>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</si>
  <si>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</si>
  <si>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</si>
  <si>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</si>
  <si>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</si>
  <si>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</si>
  <si>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</si>
  <si>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</si>
  <si>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</si>
  <si>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</si>
  <si>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</si>
  <si>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</si>
  <si>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</si>
  <si>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</si>
  <si>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</si>
  <si>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</si>
  <si>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</si>
  <si>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</si>
  <si>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</si>
  <si>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</si>
  <si>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</si>
  <si>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</si>
  <si>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</si>
  <si>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</si>
  <si>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</si>
  <si>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</si>
  <si>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</si>
  <si>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</si>
  <si>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</si>
  <si>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</si>
  <si>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</si>
  <si>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</si>
  <si>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</si>
  <si>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</si>
  <si>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</si>
  <si>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</si>
  <si>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</si>
  <si>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</si>
  <si>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</si>
  <si>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</si>
  <si>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</si>
  <si>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</si>
  <si>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</si>
  <si>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</si>
  <si>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</si>
  <si>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</si>
  <si>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</si>
  <si>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</si>
  <si>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</si>
  <si>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</si>
  <si>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</si>
  <si>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</si>
  <si>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</si>
  <si>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</si>
  <si>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</si>
  <si>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</si>
  <si>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</si>
  <si>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</si>
  <si>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</si>
  <si>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</si>
  <si>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</si>
  <si>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</si>
  <si>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</si>
  <si>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</si>
  <si>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</si>
  <si>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</si>
  <si>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</si>
  <si>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</si>
  <si>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</si>
  <si>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</si>
  <si>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</si>
  <si>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</si>
  <si>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</si>
  <si>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</si>
  <si>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</si>
  <si>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</si>
  <si>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</si>
  <si>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</si>
  <si>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</si>
  <si>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</si>
  <si>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</si>
  <si>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</si>
  <si>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</si>
  <si>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</si>
  <si>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</si>
  <si>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</si>
  <si>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</si>
  <si>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</si>
  <si>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</si>
  <si>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</si>
  <si>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</si>
  <si>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</si>
  <si>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</si>
  <si>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</si>
  <si>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</si>
  <si>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</si>
  <si>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</si>
  <si>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</si>
  <si>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</si>
  <si>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</si>
  <si>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</si>
  <si>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</si>
  <si>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</si>
  <si>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</si>
  <si>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</si>
  <si>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</si>
  <si>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</si>
  <si>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</si>
  <si>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</si>
  <si>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</si>
  <si>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</si>
  <si>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</si>
  <si>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</si>
  <si>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</si>
  <si>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</si>
  <si>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</si>
  <si>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</si>
  <si>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</si>
  <si>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</si>
  <si>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</si>
  <si>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</si>
  <si>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</si>
  <si>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</si>
  <si>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</si>
  <si>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</si>
  <si>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</si>
  <si>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</si>
  <si>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</si>
  <si>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</si>
  <si>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</si>
  <si>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</si>
  <si>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</si>
  <si>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</si>
  <si>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</si>
  <si>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</si>
  <si>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</si>
  <si>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</si>
  <si>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</si>
  <si>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</si>
  <si>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</si>
  <si>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</si>
  <si>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</si>
  <si>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</si>
  <si>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</si>
  <si>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</si>
  <si>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</si>
  <si>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</si>
  <si>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</si>
  <si>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</si>
  <si>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</si>
  <si>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</si>
  <si>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</si>
  <si>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</si>
  <si>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</si>
  <si>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</si>
  <si>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</si>
  <si>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</si>
  <si>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</si>
  <si>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</si>
  <si>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</si>
  <si>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</si>
  <si>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</si>
  <si>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</si>
  <si>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</si>
  <si>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</si>
  <si>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</si>
  <si>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</si>
  <si>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</si>
  <si>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</si>
  <si>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</si>
  <si>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</si>
  <si>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</si>
  <si>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</si>
  <si>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</si>
  <si>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</si>
  <si>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</si>
  <si>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</si>
  <si>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</si>
  <si>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</si>
  <si>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</si>
  <si>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</si>
  <si>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</si>
  <si>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</si>
  <si>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</si>
  <si>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</si>
  <si>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</si>
  <si>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</si>
  <si>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</si>
  <si>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</si>
  <si>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</si>
  <si>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</si>
  <si>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</si>
  <si>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</si>
  <si>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</si>
  <si>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</si>
  <si>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</si>
  <si>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</si>
  <si>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</si>
  <si>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</si>
  <si>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</si>
  <si>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</si>
  <si>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</si>
  <si>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</si>
  <si>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</si>
  <si>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</si>
  <si>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</si>
  <si>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</si>
  <si>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</si>
  <si>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</si>
  <si>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</si>
  <si>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</si>
  <si>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</si>
  <si>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</si>
  <si>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</si>
  <si>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</si>
  <si>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</si>
  <si>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</si>
  <si>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</si>
  <si>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</si>
  <si>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</si>
  <si>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</si>
  <si>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</si>
  <si>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</si>
  <si>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</si>
  <si>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</si>
  <si>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</si>
  <si>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</si>
  <si>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</si>
  <si>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</si>
  <si>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</si>
  <si>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</si>
  <si>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</si>
  <si>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</si>
  <si>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</si>
  <si>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</si>
  <si>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</si>
  <si>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</si>
  <si>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</si>
  <si>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</si>
  <si>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</si>
  <si>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</si>
  <si>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</si>
  <si>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</si>
  <si>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</si>
  <si>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</si>
  <si>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</si>
  <si>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</si>
  <si>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</si>
  <si>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</si>
  <si>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</si>
  <si>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</si>
  <si>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</si>
  <si>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</si>
  <si>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</si>
  <si>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</si>
  <si>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</si>
  <si>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</si>
  <si>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</si>
  <si>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</si>
  <si>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</si>
  <si>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</si>
  <si>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</si>
  <si>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</si>
  <si>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</si>
  <si>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</si>
  <si>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</si>
  <si>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</si>
  <si>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</si>
  <si>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</si>
  <si>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</si>
  <si>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</si>
  <si>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</si>
  <si>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</si>
  <si>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</si>
  <si>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</si>
  <si>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</si>
  <si>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</si>
  <si>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</si>
  <si>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</si>
  <si>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</si>
  <si>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</si>
  <si>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</si>
  <si>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</si>
  <si>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</si>
  <si>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</si>
  <si>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</si>
  <si>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</si>
  <si>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</si>
  <si>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</si>
  <si>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</si>
  <si>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</si>
  <si>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</si>
  <si>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</si>
  <si>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</si>
  <si>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</si>
  <si>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</si>
  <si>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</si>
  <si>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</si>
  <si>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</si>
  <si>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</si>
  <si>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</si>
  <si>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</si>
  <si>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</si>
  <si>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</si>
  <si>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</si>
  <si>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</si>
  <si>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</si>
  <si>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</si>
  <si>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</si>
  <si>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</si>
  <si>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</si>
  <si>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</si>
  <si>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</si>
  <si>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</si>
  <si>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</si>
  <si>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</si>
  <si>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</si>
  <si>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</si>
  <si>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</si>
  <si>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</si>
  <si>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</si>
  <si>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</si>
  <si>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</si>
  <si>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</si>
  <si>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</si>
  <si>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</si>
  <si>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</si>
  <si>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</si>
  <si>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</si>
  <si>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</si>
  <si>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</si>
  <si>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</si>
  <si>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</si>
  <si>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</si>
  <si>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</si>
  <si>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</si>
  <si>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</si>
  <si>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</si>
  <si>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</si>
  <si>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</si>
  <si>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</si>
  <si>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</si>
  <si>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</si>
  <si>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</si>
  <si>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</si>
  <si>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</si>
  <si>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</si>
  <si>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</si>
  <si>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</si>
  <si>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</si>
  <si>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</si>
  <si>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</si>
  <si>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</si>
  <si>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</si>
  <si>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</si>
  <si>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</si>
  <si>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</si>
  <si>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</si>
  <si>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</si>
  <si>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</si>
  <si>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</si>
  <si>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</si>
  <si>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</si>
  <si>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</si>
  <si>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</si>
  <si>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</si>
  <si>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</si>
  <si>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</si>
  <si>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</si>
  <si>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</si>
  <si>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</si>
  <si>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</si>
  <si>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</si>
  <si>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</si>
  <si>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</si>
  <si>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</si>
  <si>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</si>
  <si>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</si>
  <si>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</si>
  <si>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</si>
  <si>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</si>
  <si>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</si>
  <si>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</si>
  <si>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</si>
  <si>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</si>
  <si>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</si>
  <si>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</si>
  <si>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</si>
  <si>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</si>
  <si>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</si>
  <si>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</si>
  <si>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</si>
  <si>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</si>
  <si>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</si>
  <si>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</si>
  <si>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</si>
  <si>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</si>
  <si>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</si>
  <si>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</si>
  <si>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</si>
  <si>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</si>
  <si>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</si>
  <si>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</si>
  <si>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</si>
  <si>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</si>
  <si>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</si>
  <si>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</si>
  <si>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</si>
  <si>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</si>
  <si>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</si>
  <si>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</si>
  <si>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</si>
  <si>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</si>
  <si>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</si>
  <si>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</si>
  <si>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</si>
  <si>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</si>
  <si>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</si>
  <si>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</si>
  <si>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</si>
  <si>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</si>
  <si>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</si>
  <si>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</si>
  <si>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</si>
  <si>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</si>
  <si>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</si>
  <si>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</si>
  <si>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</si>
  <si>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</si>
  <si>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</si>
  <si>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</si>
  <si>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</si>
  <si>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</si>
  <si>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</si>
  <si>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</si>
  <si>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</si>
  <si>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</si>
  <si>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</si>
  <si>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</si>
  <si>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</si>
  <si>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</si>
  <si>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</si>
  <si>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</si>
  <si>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</si>
  <si>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</si>
  <si>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</si>
  <si>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</si>
  <si>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</si>
  <si>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</si>
  <si>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</si>
  <si>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</si>
  <si>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</si>
  <si>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</si>
  <si>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</si>
  <si>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</si>
  <si>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</si>
  <si>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</si>
  <si>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</si>
  <si>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</si>
  <si>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</si>
  <si>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</si>
  <si>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</si>
  <si>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</si>
  <si>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</si>
  <si>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</si>
  <si>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</si>
  <si>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</si>
  <si>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</si>
  <si>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</si>
  <si>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</si>
  <si>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</si>
  <si>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</si>
  <si>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</si>
  <si>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</si>
  <si>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</si>
  <si>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</si>
  <si>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</si>
  <si>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</si>
  <si>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</si>
  <si>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</si>
  <si>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</si>
  <si>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</si>
  <si>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</si>
  <si>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</si>
  <si>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</si>
  <si>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</si>
  <si>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</si>
  <si>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</si>
  <si>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</si>
  <si>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</si>
  <si>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</si>
  <si>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</si>
  <si>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</si>
  <si>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</si>
  <si>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</si>
  <si>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</si>
  <si>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</si>
  <si>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</si>
  <si>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</si>
  <si>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</si>
  <si>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</si>
  <si>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</si>
  <si>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</si>
  <si>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</si>
  <si>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</si>
  <si>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</si>
  <si>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</si>
  <si>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</si>
  <si>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</si>
  <si>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</si>
  <si>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</si>
  <si>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</si>
  <si>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</si>
  <si>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</si>
  <si>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</si>
  <si>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</si>
  <si>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</si>
  <si>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</si>
  <si>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</si>
  <si>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</si>
  <si>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</si>
  <si>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</si>
  <si>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</si>
  <si>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</si>
  <si>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</si>
  <si>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</si>
  <si>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</si>
  <si>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</si>
  <si>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</si>
  <si>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</si>
  <si>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</si>
  <si>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</si>
  <si>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</si>
  <si>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</si>
  <si>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</si>
  <si>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</si>
  <si>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</si>
  <si>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</si>
  <si>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</si>
  <si>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</si>
  <si>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</si>
  <si>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</si>
  <si>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</si>
  <si>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</si>
  <si>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</si>
  <si>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</si>
  <si>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</si>
  <si>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</si>
  <si>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</si>
  <si>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</si>
  <si>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</si>
  <si>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</si>
  <si>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</si>
  <si>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</si>
  <si>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</si>
  <si>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</si>
  <si>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</si>
  <si>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</si>
  <si>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</si>
  <si>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</si>
  <si>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</si>
  <si>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</si>
  <si>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</si>
  <si>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</si>
  <si>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</si>
  <si>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</si>
  <si>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</si>
  <si>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</si>
  <si>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</si>
  <si>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</si>
  <si>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</si>
  <si>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</si>
  <si>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</si>
  <si>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</si>
  <si>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</si>
  <si>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</si>
  <si>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</si>
  <si>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</si>
  <si>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</si>
  <si>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</si>
  <si>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</si>
  <si>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</si>
  <si>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</si>
  <si>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</si>
  <si>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</si>
  <si>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</si>
  <si>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</si>
  <si>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</si>
  <si>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</si>
  <si>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</si>
  <si>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</si>
  <si>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</si>
  <si>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</si>
  <si>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</si>
  <si>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</si>
  <si>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</si>
  <si>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</si>
  <si>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</si>
  <si>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</si>
  <si>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</si>
  <si>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</si>
  <si>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</si>
  <si>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</si>
  <si>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</si>
  <si>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</si>
  <si>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</si>
  <si>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</si>
  <si>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</si>
  <si>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</si>
  <si>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</si>
  <si>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</si>
  <si>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</si>
  <si>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</si>
  <si>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</si>
  <si>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</si>
  <si>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</si>
  <si>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</si>
  <si>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</si>
  <si>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</si>
  <si>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</si>
  <si>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</si>
  <si>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</si>
  <si>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</si>
  <si>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</si>
  <si>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</si>
  <si>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</si>
  <si>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</si>
  <si>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</si>
  <si>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</si>
  <si>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</si>
  <si>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</si>
  <si>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</si>
  <si>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</si>
  <si>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</si>
  <si>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</si>
  <si>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</si>
  <si>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</si>
  <si>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</si>
  <si>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</si>
  <si>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</si>
  <si>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</si>
  <si>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</si>
  <si>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</si>
  <si>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</si>
  <si>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</si>
  <si>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</si>
  <si>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</si>
  <si>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</si>
  <si>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</si>
  <si>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</si>
  <si>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</si>
  <si>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</si>
  <si>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</si>
  <si>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</si>
  <si>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</si>
  <si>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</si>
  <si>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</si>
  <si>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</si>
  <si>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</si>
  <si>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</si>
  <si>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</si>
  <si>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</si>
  <si>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</si>
  <si>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</si>
  <si>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</si>
  <si>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</si>
  <si>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</si>
  <si>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</si>
  <si>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</si>
  <si>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</si>
  <si>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</si>
  <si>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</si>
  <si>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</si>
  <si>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</si>
  <si>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</si>
  <si>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</si>
  <si>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</si>
  <si>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</si>
  <si>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</si>
  <si>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</si>
  <si>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</si>
  <si>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</si>
  <si>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</si>
  <si>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</si>
  <si>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</si>
  <si>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</si>
  <si>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</si>
  <si>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</si>
  <si>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</si>
  <si>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</si>
  <si>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</si>
  <si>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</si>
  <si>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</si>
  <si>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</si>
  <si>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</si>
  <si>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</si>
  <si>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</si>
  <si>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</si>
  <si>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</si>
  <si>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</si>
  <si>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</si>
  <si>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</si>
  <si>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</si>
  <si>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</si>
  <si>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</si>
  <si>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</si>
  <si>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</si>
  <si>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</si>
  <si>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</si>
  <si>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</si>
  <si>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</si>
  <si>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</si>
  <si>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</si>
  <si>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</si>
  <si>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</si>
  <si>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</si>
  <si>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</si>
  <si>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</si>
  <si>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</si>
  <si>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</si>
  <si>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</si>
  <si>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</si>
  <si>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</si>
  <si>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</si>
  <si>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</si>
  <si>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</si>
  <si>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</si>
  <si>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</si>
  <si>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</si>
  <si>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</si>
  <si>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</si>
  <si>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</si>
  <si>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</si>
  <si>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</si>
  <si>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</si>
  <si>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</si>
  <si>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</si>
  <si>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</si>
  <si>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</si>
  <si>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</si>
  <si>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</si>
  <si>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</si>
  <si>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</si>
  <si>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</si>
  <si>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</si>
  <si>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</si>
  <si>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</si>
  <si>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</si>
  <si>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</si>
  <si>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</si>
  <si>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</si>
  <si>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</si>
  <si>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</si>
  <si>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</si>
  <si>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</si>
  <si>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</si>
  <si>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</si>
  <si>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</si>
  <si>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</si>
  <si>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</si>
  <si>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</si>
  <si>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</si>
  <si>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</si>
  <si>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</si>
  <si>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</si>
  <si>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</si>
  <si>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</si>
  <si>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</si>
  <si>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</si>
  <si>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</si>
  <si>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</si>
  <si>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</si>
  <si>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</si>
  <si>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</si>
  <si>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</si>
  <si>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</si>
  <si>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</si>
  <si>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</si>
  <si>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</si>
  <si>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</si>
  <si>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</si>
  <si>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</si>
  <si>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</si>
  <si>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</si>
  <si>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</si>
  <si>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</si>
  <si>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</si>
  <si>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</si>
  <si>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</si>
  <si>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</si>
  <si>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</si>
  <si>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</si>
  <si>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</si>
  <si>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</si>
  <si>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</si>
  <si>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</si>
  <si>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</si>
  <si>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</si>
  <si>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</si>
  <si>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</si>
  <si>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</si>
  <si>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</si>
  <si>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</si>
  <si>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</si>
  <si>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</si>
  <si>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</si>
  <si>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</si>
  <si>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</si>
  <si>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</si>
  <si>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</si>
  <si>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</si>
  <si>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</si>
  <si>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</si>
  <si>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</si>
  <si>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</si>
  <si>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</si>
  <si>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</si>
  <si>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</si>
  <si>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</si>
  <si>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</si>
  <si>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</si>
  <si>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</si>
  <si>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</si>
  <si>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</si>
  <si>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</si>
  <si>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</si>
  <si>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</si>
  <si>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</si>
  <si>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</si>
  <si>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</si>
  <si>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</si>
  <si>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</si>
  <si>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</si>
  <si>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</si>
  <si>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</si>
  <si>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</si>
  <si>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</si>
  <si>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</si>
  <si>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</si>
  <si>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</si>
  <si>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</si>
  <si>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</si>
  <si>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</si>
  <si>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</si>
  <si>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</si>
  <si>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</si>
  <si>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</si>
  <si>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</si>
  <si>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</si>
  <si>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</si>
  <si>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</si>
  <si>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</si>
  <si>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</si>
  <si>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</si>
  <si>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</si>
  <si>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</si>
  <si>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</si>
  <si>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</si>
  <si>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</si>
  <si>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</si>
  <si>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</si>
  <si>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</si>
  <si>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</si>
  <si>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</si>
  <si>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</si>
  <si>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</si>
  <si>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</si>
  <si>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</si>
  <si>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</si>
  <si>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</si>
  <si>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</si>
  <si>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</si>
  <si>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</si>
  <si>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</si>
  <si>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</si>
  <si>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</si>
  <si>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</si>
  <si>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</si>
  <si>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</si>
  <si>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</si>
  <si>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</si>
  <si>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</si>
  <si>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</si>
  <si>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</si>
  <si>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</si>
  <si>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</si>
  <si>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</si>
  <si>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</si>
  <si>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</si>
  <si>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</si>
  <si>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</si>
  <si>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</si>
  <si>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</si>
  <si>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</si>
  <si>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</si>
  <si>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</si>
  <si>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</si>
  <si>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</si>
  <si>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</si>
  <si>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</si>
  <si>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</si>
  <si>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</si>
  <si>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</si>
  <si>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</si>
  <si>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</si>
  <si>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</si>
  <si>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</si>
  <si>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</si>
  <si>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</si>
  <si>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</si>
  <si>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</si>
  <si>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</si>
  <si>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</si>
  <si>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</si>
  <si>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</si>
  <si>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</si>
  <si>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</si>
  <si>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</si>
  <si>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</si>
  <si>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</si>
  <si>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</si>
  <si>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</si>
  <si>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</si>
  <si>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</si>
  <si>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</si>
  <si>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</si>
  <si>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</si>
  <si>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</si>
  <si>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</si>
  <si>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</si>
  <si>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</si>
  <si>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</si>
  <si>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</si>
  <si>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</si>
  <si>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</si>
  <si>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</si>
  <si>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</si>
  <si>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</si>
  <si>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</si>
  <si>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</si>
  <si>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</si>
  <si>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</si>
  <si>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</si>
  <si>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</si>
  <si>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</si>
  <si>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</si>
  <si>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</si>
  <si>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</si>
  <si>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</si>
  <si>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</si>
  <si>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</si>
  <si>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</si>
  <si>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</si>
  <si>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</si>
  <si>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</si>
  <si>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</si>
  <si>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</si>
  <si>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</si>
  <si>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</si>
  <si>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</si>
  <si>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</si>
  <si>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</si>
  <si>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</si>
  <si>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</si>
  <si>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</si>
  <si>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</si>
  <si>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</si>
  <si>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</si>
  <si>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</si>
  <si>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</si>
  <si>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</si>
  <si>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</si>
  <si>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</si>
  <si>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</si>
  <si>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</si>
  <si>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</si>
  <si>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</si>
  <si>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</si>
  <si>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</si>
  <si>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</si>
  <si>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</si>
  <si>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</si>
  <si>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</si>
  <si>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</si>
  <si>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</si>
  <si>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</si>
  <si>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</si>
  <si>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</si>
  <si>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</si>
  <si>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</si>
  <si>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</si>
  <si>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</si>
  <si>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</si>
  <si>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</si>
  <si>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</si>
  <si>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</si>
  <si>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</si>
  <si>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</si>
  <si>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</si>
  <si>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</si>
  <si>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</si>
  <si>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</si>
  <si>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</si>
  <si>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</si>
  <si>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</si>
  <si>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</si>
  <si>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</si>
  <si>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</si>
  <si>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</si>
  <si>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</si>
  <si>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</si>
  <si>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</si>
  <si>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</si>
  <si>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</si>
  <si>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</si>
  <si>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</si>
  <si>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</si>
  <si>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</si>
  <si>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</si>
  <si>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</si>
  <si>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</si>
  <si>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</si>
  <si>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</si>
  <si>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</si>
  <si>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</si>
  <si>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</si>
  <si>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</si>
  <si>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</si>
  <si>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</si>
  <si>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</si>
  <si>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</si>
  <si>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</si>
  <si>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</si>
  <si>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</si>
  <si>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</si>
  <si>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</si>
  <si>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</si>
  <si>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</si>
  <si>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</si>
  <si>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</si>
  <si>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</si>
  <si>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</si>
  <si>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</si>
  <si>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</si>
  <si>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</si>
  <si>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</si>
  <si>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</si>
  <si>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</si>
  <si>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</si>
  <si>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</si>
  <si>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</si>
  <si>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</si>
  <si>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</si>
  <si>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</si>
  <si>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</si>
  <si>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</si>
  <si>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</si>
  <si>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</si>
  <si>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</si>
  <si>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</si>
  <si>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</si>
  <si>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</si>
  <si>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</si>
  <si>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</si>
  <si>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</si>
  <si>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</si>
  <si>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</si>
  <si>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</si>
  <si>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</si>
  <si>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</si>
  <si>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</si>
  <si>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</si>
  <si>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</si>
  <si>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</si>
  <si>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</si>
  <si>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</si>
  <si>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</si>
  <si>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</si>
  <si>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</si>
  <si>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</si>
  <si>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</si>
  <si>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</si>
  <si>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</si>
  <si>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</si>
  <si>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</si>
  <si>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</si>
  <si>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</si>
  <si>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</si>
  <si>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</si>
  <si>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</si>
  <si>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</si>
  <si>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</si>
  <si>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</si>
  <si>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</si>
  <si>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</si>
  <si>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</si>
  <si>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</si>
  <si>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</si>
  <si>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</si>
  <si>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</si>
  <si>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</si>
  <si>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</si>
  <si>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</si>
  <si>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</si>
  <si>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</si>
  <si>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</si>
  <si>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</si>
  <si>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</si>
  <si>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</si>
  <si>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</si>
  <si>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</si>
  <si>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</si>
  <si>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</si>
  <si>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</si>
  <si>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</si>
  <si>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</si>
  <si>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</si>
  <si>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</si>
  <si>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</si>
  <si>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</si>
  <si>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</si>
  <si>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</si>
  <si>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</si>
  <si>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</si>
  <si>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</si>
  <si>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</si>
  <si>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</si>
  <si>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</si>
  <si>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</si>
  <si>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</si>
  <si>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</si>
  <si>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</si>
  <si>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</si>
  <si>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</si>
  <si>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</si>
  <si>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</si>
  <si>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</si>
  <si>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</si>
  <si>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</si>
  <si>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</si>
  <si>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</si>
  <si>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</si>
  <si>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</si>
  <si>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</si>
  <si>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</si>
  <si>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</si>
  <si>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</si>
  <si>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</si>
  <si>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</si>
  <si>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</si>
  <si>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</si>
  <si>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</si>
  <si>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</si>
  <si>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</si>
  <si>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</si>
  <si>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</si>
  <si>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</si>
  <si>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</si>
  <si>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</si>
  <si>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</si>
  <si>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</si>
  <si>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</si>
  <si>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</si>
  <si>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</si>
  <si>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</si>
  <si>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</si>
  <si>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</si>
  <si>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</si>
  <si>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</si>
  <si>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</si>
  <si>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</si>
  <si>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</si>
  <si>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</si>
  <si>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</si>
  <si>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</si>
  <si>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</si>
  <si>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</si>
  <si>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</si>
  <si>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</si>
  <si>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</si>
  <si>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</si>
  <si>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</si>
  <si>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</si>
  <si>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</si>
  <si>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</si>
  <si>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</si>
  <si>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</si>
  <si>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</si>
  <si>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</si>
  <si>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</si>
  <si>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</si>
  <si>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</si>
  <si>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</si>
  <si>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</si>
  <si>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</si>
  <si>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</si>
  <si>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</si>
  <si>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</si>
  <si>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</si>
  <si>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</si>
  <si>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</si>
  <si>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</si>
  <si>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</si>
  <si>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</si>
  <si>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</si>
  <si>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</si>
  <si>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</si>
  <si>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</si>
  <si>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</si>
  <si>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</si>
  <si>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</si>
  <si>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</si>
  <si>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</si>
  <si>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</si>
  <si>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</si>
  <si>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</si>
  <si>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</si>
  <si>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</si>
  <si>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</si>
  <si>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</si>
  <si>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</si>
  <si>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</si>
  <si>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</si>
  <si>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</si>
  <si>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</si>
  <si>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</si>
  <si>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</si>
  <si>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</si>
  <si>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</si>
  <si>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</si>
  <si>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</si>
  <si>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</si>
  <si>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</si>
  <si>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</si>
  <si>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</si>
  <si>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</si>
  <si>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</si>
  <si>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</si>
  <si>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</si>
  <si>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</si>
  <si>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</si>
  <si>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</si>
  <si>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</si>
  <si>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</si>
  <si>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</si>
  <si>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</si>
  <si>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</si>
  <si>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</si>
  <si>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</si>
  <si>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</si>
  <si>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</si>
  <si>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</si>
  <si>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</si>
  <si>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</si>
  <si>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</si>
  <si>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</si>
  <si>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</si>
  <si>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</si>
  <si>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</si>
  <si>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</si>
  <si>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</si>
  <si>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</si>
  <si>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</si>
  <si>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</si>
  <si>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</si>
  <si>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</si>
  <si>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</si>
  <si>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</si>
  <si>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</si>
  <si>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</si>
  <si>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</si>
  <si>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</si>
  <si>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</si>
  <si>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</si>
  <si>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</si>
  <si>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</si>
  <si>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</si>
  <si>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</si>
  <si>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</si>
  <si>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</si>
  <si>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</si>
  <si>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</si>
  <si>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</si>
  <si>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</si>
  <si>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</si>
  <si>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</si>
  <si>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</si>
  <si>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</si>
  <si>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</si>
  <si>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</si>
  <si>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</si>
  <si>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</si>
  <si>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</si>
  <si>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</si>
  <si>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</si>
  <si>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</si>
  <si>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</si>
  <si>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</si>
  <si>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</si>
  <si>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</si>
  <si>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</si>
  <si>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</si>
  <si>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</si>
  <si>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</si>
  <si>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</si>
  <si>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</si>
  <si>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</si>
  <si>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</si>
  <si>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</si>
  <si>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</si>
  <si>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</si>
  <si>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</si>
  <si>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</si>
  <si>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</si>
  <si>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</si>
  <si>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</si>
  <si>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</si>
  <si>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</si>
  <si>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</si>
  <si>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</si>
  <si>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</si>
  <si>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</si>
  <si>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</si>
  <si>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</si>
  <si>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</si>
  <si>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</si>
  <si>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</si>
  <si>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</si>
  <si>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</si>
  <si>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</si>
  <si>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</si>
  <si>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</si>
  <si>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</si>
  <si>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</si>
  <si>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</si>
  <si>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</si>
  <si>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</si>
  <si>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</si>
  <si>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</si>
  <si>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</si>
  <si>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</si>
  <si>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</si>
  <si>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</si>
  <si>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</si>
  <si>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</si>
  <si>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</si>
  <si>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</si>
  <si>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</si>
  <si>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</si>
  <si>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</si>
  <si>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</si>
  <si>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</si>
  <si>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</si>
  <si>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</si>
  <si>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</si>
  <si>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</si>
  <si>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</si>
  <si>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</si>
  <si>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</si>
  <si>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</si>
  <si>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</si>
  <si>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</si>
  <si>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</si>
  <si>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</si>
  <si>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</si>
  <si>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</si>
  <si>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</si>
  <si>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</si>
  <si>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</si>
  <si>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</si>
  <si>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</si>
  <si>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</si>
  <si>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</si>
  <si>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</si>
  <si>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</si>
  <si>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</si>
  <si>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</si>
  <si>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</si>
  <si>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</si>
  <si>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</si>
  <si>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</si>
  <si>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</si>
  <si>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</si>
  <si>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</si>
  <si>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</si>
  <si>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</si>
  <si>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</si>
  <si>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</si>
  <si>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</si>
  <si>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</si>
  <si>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</si>
  <si>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</si>
  <si>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</si>
  <si>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</si>
  <si>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</si>
  <si>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</si>
  <si>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</si>
  <si>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</si>
  <si>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</si>
  <si>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</si>
  <si>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</si>
  <si>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</si>
  <si>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</si>
  <si>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</si>
  <si>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</si>
  <si>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</si>
  <si>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</si>
  <si>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</si>
  <si>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</si>
  <si>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</si>
  <si>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</si>
  <si>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</si>
  <si>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</si>
  <si>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</si>
  <si>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</si>
  <si>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</si>
  <si>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</si>
  <si>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</si>
  <si>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</si>
  <si>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</si>
  <si>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</si>
  <si>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</si>
  <si>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</si>
  <si>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</si>
  <si>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</si>
  <si>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</si>
  <si>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</si>
  <si>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</si>
  <si>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</si>
  <si>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</si>
  <si>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</si>
  <si>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</si>
  <si>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</si>
  <si>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</si>
  <si>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</si>
  <si>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</si>
  <si>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</si>
  <si>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</si>
  <si>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</si>
  <si>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</si>
  <si>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</si>
  <si>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</si>
  <si>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</si>
  <si>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</si>
  <si>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</si>
  <si>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</si>
  <si>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</si>
  <si>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</si>
  <si>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</si>
  <si>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</si>
  <si>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</si>
  <si>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</si>
  <si>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</si>
  <si>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</si>
  <si>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</si>
  <si>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</si>
  <si>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</si>
  <si>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</si>
  <si>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</si>
  <si>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</si>
  <si>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</si>
  <si>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</si>
  <si>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</si>
  <si>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</si>
  <si>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</si>
  <si>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</si>
  <si>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</si>
  <si>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</si>
  <si>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</si>
  <si>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</si>
  <si>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</si>
  <si>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</si>
  <si>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</si>
  <si>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</si>
  <si>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</si>
  <si>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</si>
  <si>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</si>
  <si>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</si>
  <si>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</si>
  <si>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</si>
  <si>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</si>
  <si>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</si>
  <si>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</si>
  <si>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</si>
  <si>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</si>
  <si>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</si>
  <si>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</si>
  <si>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</si>
  <si>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</si>
  <si>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</si>
  <si>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</si>
  <si>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</si>
  <si>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</si>
  <si>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</si>
  <si>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</si>
  <si>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</si>
  <si>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</si>
  <si>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</si>
  <si>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</si>
  <si>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</si>
  <si>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</si>
  <si>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</si>
  <si>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</si>
  <si>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</si>
  <si>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</si>
  <si>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</si>
  <si>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</si>
  <si>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</si>
  <si>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</si>
  <si>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</si>
  <si>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</si>
  <si>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</si>
  <si>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</si>
  <si>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</si>
  <si>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</si>
  <si>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</si>
  <si>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</si>
  <si>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</si>
  <si>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</si>
  <si>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</si>
  <si>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</si>
  <si>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</si>
  <si>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</si>
  <si>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</si>
  <si>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</si>
  <si>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</si>
  <si>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</si>
  <si>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</si>
  <si>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</si>
  <si>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</si>
  <si>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</si>
  <si>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</si>
  <si>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</si>
  <si>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</si>
  <si>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</si>
  <si>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</si>
  <si>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</si>
  <si>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</si>
  <si>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</si>
  <si>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</si>
  <si>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</si>
  <si>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</si>
  <si>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</si>
  <si>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</si>
  <si>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</si>
  <si>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</si>
  <si>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</si>
  <si>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</si>
  <si>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</si>
  <si>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</si>
  <si>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</si>
  <si>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</si>
  <si>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</si>
  <si>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</si>
  <si>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</si>
  <si>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</si>
  <si>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</si>
  <si>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</si>
  <si>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</si>
  <si>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</si>
  <si>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</si>
  <si>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</si>
  <si>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</si>
  <si>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</si>
  <si>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</si>
  <si>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</si>
  <si>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</si>
  <si>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</si>
  <si>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</si>
  <si>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</si>
  <si>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</si>
  <si>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</si>
  <si>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</si>
  <si>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</si>
  <si>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</si>
  <si>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</si>
  <si>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</si>
  <si>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</si>
  <si>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</si>
  <si>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</si>
  <si>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</si>
  <si>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</si>
  <si>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</si>
  <si>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</si>
  <si>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</si>
  <si>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</si>
  <si>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</si>
  <si>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</si>
  <si>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</si>
  <si>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</si>
  <si>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</si>
  <si>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</si>
  <si>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</si>
  <si>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</si>
  <si>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</si>
  <si>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</si>
  <si>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</si>
  <si>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</si>
  <si>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</si>
  <si>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</si>
  <si>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</si>
  <si>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</si>
  <si>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</si>
  <si>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</si>
  <si>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</si>
  <si>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</si>
  <si>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</si>
  <si>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</si>
  <si>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</si>
  <si>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</si>
  <si>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</si>
  <si>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</si>
  <si>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</si>
  <si>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</si>
  <si>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</si>
  <si>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</si>
  <si>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</si>
  <si>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</si>
  <si>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</si>
  <si>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</si>
  <si>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</si>
  <si>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</si>
  <si>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</si>
  <si>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</si>
  <si>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</si>
  <si>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</si>
  <si>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</si>
  <si>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</si>
  <si>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</si>
  <si>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</si>
  <si>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</si>
  <si>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</si>
  <si>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</si>
  <si>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</si>
  <si>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</si>
  <si>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</si>
  <si>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</si>
  <si>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</si>
  <si>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</si>
  <si>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</si>
  <si>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</si>
  <si>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</si>
  <si>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</si>
  <si>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</si>
  <si>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</si>
  <si>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</si>
  <si>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</si>
  <si>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</si>
  <si>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</si>
  <si>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</si>
  <si>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</si>
  <si>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</si>
  <si>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</si>
  <si>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</si>
  <si>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</si>
  <si>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</si>
  <si>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</si>
  <si>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</si>
  <si>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</si>
  <si>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</si>
  <si>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</si>
  <si>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</si>
  <si>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</si>
  <si>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</si>
  <si>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</si>
  <si>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</si>
  <si>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</si>
  <si>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</si>
  <si>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</si>
  <si>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</si>
  <si>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</si>
  <si>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</si>
  <si>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</si>
  <si>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</si>
  <si>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</si>
  <si>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</si>
  <si>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</si>
  <si>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</si>
  <si>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</si>
  <si>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</si>
  <si>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</si>
  <si>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</si>
  <si>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</si>
  <si>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</si>
  <si>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</si>
  <si>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</si>
  <si>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</si>
  <si>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</si>
  <si>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</si>
  <si>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</si>
  <si>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</si>
  <si>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</si>
  <si>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</si>
  <si>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</si>
  <si>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</si>
  <si>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</si>
  <si>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</si>
  <si>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</si>
  <si>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</si>
  <si>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</si>
  <si>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</si>
  <si>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</si>
  <si>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</si>
  <si>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</si>
  <si>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</si>
  <si>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</si>
  <si>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</si>
  <si>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</si>
  <si>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</si>
  <si>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</si>
  <si>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</si>
  <si>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</si>
  <si>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</si>
  <si>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</si>
  <si>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</si>
  <si>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</si>
  <si>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</si>
  <si>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</si>
  <si>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</si>
  <si>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</si>
  <si>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</si>
  <si>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</si>
  <si>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</si>
  <si>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</si>
  <si>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</si>
  <si>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</si>
  <si>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</si>
  <si>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</si>
  <si>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</si>
  <si>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</si>
  <si>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</si>
  <si>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</si>
  <si>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</si>
  <si>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</si>
  <si>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</si>
  <si>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</si>
  <si>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</si>
  <si>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</si>
  <si>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</si>
  <si>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</si>
  <si>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</si>
  <si>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</si>
  <si>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</si>
  <si>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</si>
  <si>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</si>
  <si>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</si>
  <si>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</si>
  <si>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</si>
  <si>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</si>
  <si>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</si>
  <si>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</si>
  <si>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</si>
  <si>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</si>
  <si>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</si>
  <si>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</si>
  <si>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</si>
  <si>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</si>
  <si>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</si>
  <si>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</si>
  <si>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</si>
  <si>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</si>
  <si>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</si>
  <si>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</si>
  <si>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</si>
  <si>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</si>
  <si>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</si>
  <si>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</si>
  <si>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</si>
  <si>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</si>
  <si>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</si>
  <si>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</si>
  <si>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</si>
  <si>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</si>
  <si>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</si>
  <si>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</si>
  <si>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</si>
  <si>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</si>
  <si>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</si>
  <si>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</si>
  <si>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</si>
  <si>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</si>
  <si>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</si>
  <si>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</si>
  <si>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</si>
  <si>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</si>
  <si>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</si>
  <si>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</si>
  <si>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</si>
  <si>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</si>
  <si>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</si>
  <si>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</si>
  <si>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</si>
  <si>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</si>
  <si>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</si>
  <si>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</si>
  <si>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</si>
  <si>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</si>
  <si>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</si>
  <si>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</si>
  <si>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</si>
  <si>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</si>
  <si>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</si>
  <si>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</si>
  <si>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</si>
  <si>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</si>
  <si>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</si>
  <si>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</si>
  <si>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</si>
  <si>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</si>
  <si>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</si>
  <si>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</si>
  <si>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</si>
  <si>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</si>
  <si>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</si>
  <si>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</si>
  <si>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</si>
  <si>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</si>
  <si>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</si>
  <si>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</si>
  <si>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</si>
  <si>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</si>
  <si>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</si>
  <si>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</si>
  <si>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</si>
  <si>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</si>
  <si>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</si>
  <si>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</si>
  <si>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</si>
  <si>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</si>
  <si>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</si>
  <si>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</si>
  <si>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</si>
  <si>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</si>
  <si>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</si>
  <si>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</si>
  <si>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</si>
  <si>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</si>
  <si>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</si>
  <si>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</si>
  <si>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</si>
  <si>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</si>
  <si>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</si>
  <si>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</si>
  <si>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</si>
  <si>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</si>
  <si>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</si>
  <si>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</si>
  <si>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</si>
  <si>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</si>
  <si>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</si>
  <si>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</si>
  <si>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</si>
  <si>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</si>
  <si>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</si>
  <si>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</si>
  <si>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</si>
  <si>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</si>
  <si>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</si>
  <si>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</si>
  <si>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</si>
  <si>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</si>
  <si>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</si>
  <si>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</si>
  <si>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</si>
  <si>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</si>
  <si>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</si>
  <si>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</si>
  <si>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</si>
  <si>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</si>
  <si>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</si>
  <si>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</si>
  <si>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</si>
  <si>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</si>
  <si>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</si>
  <si>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</si>
  <si>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</si>
  <si>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</si>
  <si>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</si>
  <si>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</si>
  <si>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</si>
  <si>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</si>
  <si>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</si>
  <si>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</si>
  <si>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</si>
  <si>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</si>
  <si>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</si>
  <si>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</si>
  <si>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</si>
  <si>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</si>
  <si>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</si>
  <si>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</si>
  <si>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</si>
  <si>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</si>
  <si>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</si>
  <si>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</si>
  <si>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</si>
  <si>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</si>
  <si>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</si>
  <si>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</si>
  <si>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</si>
  <si>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</si>
  <si>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</si>
  <si>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</si>
  <si>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</si>
  <si>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</si>
  <si>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</si>
  <si>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</si>
  <si>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</si>
  <si>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</si>
  <si>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</si>
  <si>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</si>
  <si>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</si>
  <si>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</si>
  <si>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</si>
  <si>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</si>
  <si>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</si>
  <si>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</si>
  <si>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</si>
  <si>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</si>
  <si>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</si>
  <si>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</si>
  <si>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</si>
  <si>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</si>
  <si>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</si>
  <si>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</si>
  <si>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</si>
  <si>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</si>
  <si>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</si>
  <si>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</si>
  <si>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</si>
  <si>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</si>
  <si>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</si>
  <si>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</si>
  <si>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</si>
  <si>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</si>
  <si>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</si>
  <si>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</si>
  <si>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</si>
  <si>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</si>
  <si>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</si>
  <si>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</si>
  <si>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</si>
  <si>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</si>
  <si>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</si>
  <si>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</si>
  <si>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</si>
  <si>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</si>
  <si>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</si>
  <si>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</si>
  <si>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</si>
  <si>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</si>
  <si>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</si>
  <si>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</si>
  <si>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</si>
  <si>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</si>
  <si>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</si>
  <si>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</si>
  <si>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</si>
  <si>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</si>
  <si>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</si>
  <si>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</si>
  <si>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</si>
  <si>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</si>
  <si>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</si>
  <si>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</si>
  <si>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</si>
  <si>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</si>
  <si>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</si>
  <si>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</si>
  <si>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</si>
  <si>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</si>
  <si>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</si>
  <si>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</si>
  <si>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</si>
  <si>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</si>
  <si>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</si>
  <si>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</si>
  <si>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</si>
  <si>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</si>
  <si>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</si>
  <si>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</si>
  <si>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</si>
  <si>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</si>
  <si>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</si>
  <si>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</si>
  <si>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</si>
  <si>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</si>
  <si>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</si>
  <si>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</si>
  <si>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</si>
  <si>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</si>
  <si>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</si>
  <si>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</si>
  <si>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</si>
  <si>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</si>
  <si>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</si>
  <si>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</si>
  <si>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</si>
  <si>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</si>
  <si>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</si>
  <si>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</si>
  <si>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</si>
  <si>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</si>
  <si>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</si>
  <si>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</si>
  <si>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</si>
  <si>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</si>
  <si>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</si>
  <si>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</si>
  <si>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</si>
  <si>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</si>
  <si>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</si>
  <si>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</si>
  <si>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</si>
  <si>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</si>
  <si>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</si>
  <si>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</si>
  <si>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</si>
  <si>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</si>
  <si>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</si>
  <si>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</si>
  <si>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</si>
  <si>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</si>
  <si>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</si>
  <si>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</si>
  <si>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</si>
  <si>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</si>
  <si>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</si>
  <si>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</si>
  <si>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</si>
  <si>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</si>
  <si>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</si>
  <si>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</si>
  <si>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</si>
  <si>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</si>
  <si>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</si>
  <si>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</si>
  <si>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</si>
  <si>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</si>
  <si>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</si>
  <si>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</si>
  <si>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</si>
  <si>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</si>
  <si>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</si>
  <si>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</si>
  <si>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</si>
  <si>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</si>
  <si>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</si>
  <si>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</si>
  <si>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</si>
  <si>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</si>
  <si>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</si>
  <si>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</si>
  <si>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</si>
  <si>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</si>
  <si>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</si>
  <si>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</si>
  <si>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</si>
  <si>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</si>
  <si>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</si>
  <si>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</si>
  <si>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</si>
  <si>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</si>
  <si>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</si>
  <si>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</si>
  <si>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</si>
  <si>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</si>
  <si>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</si>
  <si>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</si>
  <si>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</si>
  <si>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</si>
  <si>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</si>
  <si>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</si>
  <si>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</si>
  <si>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</si>
  <si>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</si>
  <si>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</si>
  <si>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</si>
  <si>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</si>
  <si>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</si>
  <si>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</si>
  <si>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</si>
  <si>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</si>
  <si>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</si>
  <si>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</si>
  <si>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</si>
  <si>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</si>
  <si>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</si>
  <si>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</si>
  <si>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</si>
  <si>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</si>
  <si>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</si>
  <si>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</si>
  <si>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</si>
  <si>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</si>
  <si>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</si>
  <si>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</si>
  <si>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</si>
  <si>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</si>
  <si>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</si>
  <si>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</si>
  <si>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</si>
  <si>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</si>
  <si>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</si>
  <si>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</si>
  <si>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</si>
  <si>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</si>
  <si>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</si>
  <si>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</si>
  <si>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</si>
  <si>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</si>
  <si>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</si>
  <si>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</si>
  <si>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</si>
  <si>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</si>
  <si>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</si>
  <si>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</si>
  <si>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</si>
  <si>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</si>
  <si>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</si>
  <si>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</si>
  <si>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</si>
  <si>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</si>
  <si>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</si>
  <si>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</si>
  <si>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</si>
  <si>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</si>
  <si>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</si>
  <si>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</si>
  <si>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</si>
  <si>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</si>
  <si>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</si>
  <si>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</si>
  <si>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</si>
  <si>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</si>
  <si>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</si>
  <si>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</si>
  <si>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</si>
  <si>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</si>
  <si>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</si>
  <si>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</si>
  <si>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</si>
  <si>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</si>
  <si>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</si>
  <si>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</si>
  <si>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</si>
  <si>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</si>
  <si>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</si>
  <si>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</si>
  <si>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</si>
  <si>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</si>
  <si>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</si>
  <si>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</si>
  <si>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</si>
  <si>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</si>
  <si>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</si>
  <si>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</si>
  <si>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</si>
  <si>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</si>
  <si>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</si>
  <si>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</si>
  <si>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</si>
  <si>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</si>
  <si>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</si>
  <si>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</si>
  <si>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</si>
  <si>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</si>
  <si>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</si>
  <si>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</si>
  <si>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</si>
  <si>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</si>
  <si>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</si>
  <si>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</si>
  <si>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</si>
  <si>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</si>
  <si>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</si>
  <si>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</si>
  <si>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</si>
  <si>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</si>
  <si>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</si>
  <si>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</si>
  <si>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</si>
  <si>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</si>
  <si>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</si>
  <si>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</si>
  <si>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</si>
  <si>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</si>
  <si>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</si>
  <si>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</si>
  <si>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</si>
  <si>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</si>
  <si>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</si>
  <si>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</si>
  <si>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</si>
  <si>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</si>
  <si>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</si>
  <si>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</si>
  <si>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</si>
  <si>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</si>
  <si>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</si>
  <si>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</si>
  <si>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</si>
  <si>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</si>
  <si>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</si>
  <si>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</si>
  <si>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</si>
  <si>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</si>
  <si>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</si>
  <si>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</si>
  <si>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</si>
  <si>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</si>
  <si>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</si>
  <si>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</si>
  <si>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</si>
  <si>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</si>
  <si>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</si>
  <si>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</si>
  <si>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</si>
  <si>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</si>
  <si>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</si>
  <si>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</si>
  <si>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</si>
  <si>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</si>
  <si>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</si>
  <si>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</si>
  <si>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</si>
  <si>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</si>
  <si>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</si>
  <si>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</si>
  <si>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</si>
  <si>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</si>
  <si>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</si>
  <si>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</si>
  <si>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</si>
  <si>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</si>
  <si>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</si>
  <si>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</si>
  <si>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</si>
  <si>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</si>
  <si>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</si>
  <si>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</si>
  <si>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</si>
  <si>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</si>
  <si>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</si>
  <si>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</si>
  <si>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</si>
  <si>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</si>
  <si>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</si>
  <si>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</si>
  <si>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</si>
  <si>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</si>
  <si>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</si>
  <si>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</si>
  <si>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</si>
  <si>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</si>
  <si>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</si>
  <si>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</si>
  <si>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</si>
  <si>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</si>
  <si>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</si>
  <si>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</si>
  <si>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</si>
  <si>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</si>
  <si>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</si>
  <si>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</si>
  <si>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</si>
  <si>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</si>
  <si>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</si>
  <si>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</si>
  <si>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</si>
  <si>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</si>
  <si>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</si>
  <si>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</si>
  <si>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</si>
  <si>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</si>
  <si>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</si>
  <si>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</si>
  <si>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</si>
  <si>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</si>
  <si>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</si>
  <si>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</si>
  <si>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</si>
  <si>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</si>
  <si>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</si>
  <si>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</si>
  <si>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</si>
  <si>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</si>
  <si>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</si>
  <si>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</si>
  <si>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</si>
  <si>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</si>
  <si>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</si>
  <si>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</si>
  <si>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</si>
  <si>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</si>
  <si>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</si>
  <si>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</si>
  <si>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</si>
  <si>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</si>
  <si>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</si>
  <si>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</si>
  <si>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</si>
  <si>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</si>
  <si>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</si>
  <si>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</si>
  <si>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</si>
  <si>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</si>
  <si>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</si>
  <si>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</si>
  <si>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</si>
  <si>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</si>
  <si>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</si>
  <si>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</si>
  <si>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</si>
  <si>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</si>
  <si>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</si>
  <si>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</si>
  <si>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</si>
  <si>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</si>
  <si>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</si>
  <si>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</si>
  <si>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</si>
  <si>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</si>
  <si>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</si>
  <si>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</si>
  <si>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</si>
  <si>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</si>
  <si>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</si>
  <si>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</si>
  <si>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</si>
  <si>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</si>
  <si>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</si>
  <si>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</si>
  <si>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</si>
  <si>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</si>
  <si>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</si>
  <si>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</si>
  <si>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</si>
  <si>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</si>
  <si>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</si>
  <si>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</si>
  <si>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</si>
  <si>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</si>
  <si>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</si>
  <si>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</si>
  <si>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</si>
  <si>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</si>
  <si>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</si>
  <si>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</si>
  <si>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</si>
  <si>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</si>
  <si>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</si>
  <si>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</si>
  <si>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</si>
  <si>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</si>
  <si>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</si>
  <si>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</si>
  <si>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</si>
  <si>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</si>
  <si>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</si>
  <si>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</si>
  <si>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</si>
  <si>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</si>
  <si>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</si>
  <si>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</si>
  <si>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</si>
  <si>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</si>
  <si>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</si>
  <si>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</si>
  <si>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</si>
  <si>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</si>
  <si>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</si>
  <si>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</si>
  <si>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</si>
  <si>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</si>
  <si>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</si>
  <si>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</si>
  <si>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</si>
  <si>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</si>
  <si>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</si>
  <si>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</si>
  <si>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</si>
  <si>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</si>
  <si>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</si>
  <si>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</si>
  <si>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</si>
  <si>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</si>
  <si>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</si>
  <si>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</si>
  <si>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</si>
  <si>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</si>
  <si>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</si>
  <si>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</si>
  <si>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</si>
  <si>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</si>
  <si>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</si>
  <si>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</si>
  <si>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</si>
  <si>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</si>
  <si>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</si>
  <si>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</si>
  <si>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</si>
  <si>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</si>
  <si>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</si>
  <si>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</si>
  <si>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</si>
  <si>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</si>
  <si>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</si>
  <si>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</si>
  <si>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</si>
  <si>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</si>
  <si>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</si>
  <si>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</si>
  <si>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</si>
  <si>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</si>
  <si>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</si>
  <si>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</si>
  <si>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</si>
  <si>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</si>
  <si>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</si>
  <si>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</si>
  <si>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</si>
  <si>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</si>
  <si>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</si>
  <si>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</si>
  <si>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</si>
  <si>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</si>
  <si>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</si>
  <si>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</si>
  <si>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</si>
  <si>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</si>
  <si>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</si>
  <si>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</si>
  <si>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</si>
  <si>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</si>
  <si>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</si>
  <si>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</si>
  <si>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</si>
  <si>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</si>
  <si>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</si>
  <si>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</si>
  <si>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</si>
  <si>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</si>
  <si>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</si>
  <si>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</si>
  <si>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</si>
  <si>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</si>
  <si>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</si>
  <si>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</si>
  <si>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</si>
  <si>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</si>
  <si>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</si>
  <si>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</si>
  <si>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</si>
  <si>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</si>
  <si>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</si>
  <si>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</si>
  <si>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</si>
  <si>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</si>
  <si>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</si>
  <si>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</si>
  <si>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</si>
  <si>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</si>
  <si>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</si>
  <si>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</si>
  <si>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</si>
  <si>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</si>
  <si>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</si>
  <si>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</si>
  <si>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</si>
  <si>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</si>
  <si>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</si>
  <si>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</si>
  <si>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</si>
  <si>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</si>
  <si>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</si>
  <si>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</si>
  <si>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</si>
  <si>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</si>
  <si>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</si>
  <si>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</si>
  <si>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</si>
  <si>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</si>
  <si>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</si>
  <si>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</si>
  <si>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</si>
  <si>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</si>
  <si>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</si>
  <si>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</si>
  <si>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</si>
  <si>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</si>
  <si>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</si>
  <si>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</si>
  <si>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</si>
  <si>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</si>
  <si>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</si>
  <si>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</si>
  <si>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</si>
  <si>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</si>
  <si>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</si>
  <si>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</si>
  <si>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</si>
  <si>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</si>
  <si>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</si>
  <si>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</si>
  <si>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</si>
  <si>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</si>
  <si>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</si>
  <si>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</si>
  <si>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</si>
  <si>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</si>
  <si>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</si>
  <si>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</si>
  <si>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</si>
  <si>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</si>
  <si>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</si>
  <si>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</si>
  <si>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</si>
  <si>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</si>
  <si>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</si>
  <si>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</si>
  <si>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</si>
  <si>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</si>
  <si>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</si>
  <si>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</si>
  <si>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</si>
  <si>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</si>
  <si>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</si>
  <si>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</si>
  <si>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</si>
  <si>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</si>
  <si>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</si>
  <si>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</si>
  <si>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</si>
  <si>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</si>
  <si>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</si>
  <si>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</si>
  <si>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</si>
  <si>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</si>
  <si>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</si>
  <si>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</si>
  <si>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</si>
  <si>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</si>
  <si>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</si>
  <si>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</si>
  <si>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</si>
  <si>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</si>
  <si>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</si>
  <si>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</si>
  <si>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</si>
  <si>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</si>
  <si>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</si>
  <si>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</si>
  <si>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</si>
  <si>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</si>
  <si>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</si>
  <si>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</si>
  <si>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</si>
  <si>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</si>
  <si>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</si>
  <si>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</si>
  <si>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</si>
  <si>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</si>
  <si>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</si>
  <si>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</si>
  <si>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</si>
  <si>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</si>
  <si>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</si>
  <si>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</si>
  <si>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</si>
  <si>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</si>
  <si>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</si>
  <si>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</si>
  <si>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</si>
  <si>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</si>
  <si>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</si>
  <si>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</si>
  <si>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</si>
  <si>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</si>
  <si>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</si>
  <si>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</si>
  <si>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</si>
  <si>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</si>
  <si>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</si>
  <si>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</si>
  <si>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</si>
  <si>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</si>
  <si>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</si>
  <si>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</si>
  <si>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</si>
  <si>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</si>
  <si>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</si>
  <si>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</si>
  <si>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</si>
  <si>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</si>
  <si>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</si>
  <si>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</si>
  <si>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</si>
  <si>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</si>
  <si>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</si>
  <si>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</si>
  <si>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</si>
  <si>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</si>
  <si>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</si>
  <si>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</si>
  <si>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</si>
  <si>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</si>
  <si>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</si>
  <si>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</si>
  <si>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</si>
  <si>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</si>
  <si>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</si>
  <si>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</si>
  <si>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</si>
  <si>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</si>
  <si>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</si>
  <si>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</si>
  <si>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</si>
  <si>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</si>
  <si>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</si>
  <si>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</si>
  <si>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</si>
  <si>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</si>
  <si>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</si>
  <si>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</si>
  <si>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</si>
  <si>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</si>
  <si>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</si>
  <si>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</si>
  <si>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</si>
  <si>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</si>
  <si>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</si>
  <si>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</si>
  <si>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</si>
  <si>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</si>
  <si>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</si>
  <si>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</si>
  <si>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</si>
  <si>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</si>
  <si>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</si>
  <si>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</si>
  <si>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</si>
  <si>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</si>
  <si>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</si>
  <si>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</si>
  <si>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</si>
  <si>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</si>
  <si>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</si>
  <si>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</si>
  <si>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</si>
  <si>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</si>
  <si>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</si>
  <si>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</si>
  <si>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</si>
  <si>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</si>
  <si>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</si>
  <si>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</si>
  <si>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</si>
  <si>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</si>
  <si>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</si>
  <si>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</si>
  <si>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</si>
  <si>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</si>
  <si>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</si>
  <si>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</si>
  <si>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</si>
  <si>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</si>
  <si>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</si>
  <si>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</si>
  <si>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</si>
  <si>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</si>
  <si>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</si>
  <si>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</si>
  <si>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</si>
  <si>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</si>
  <si>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</si>
  <si>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</si>
  <si>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</si>
  <si>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</si>
  <si>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</si>
  <si>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</si>
  <si>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</si>
  <si>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</si>
  <si>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</si>
  <si>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</si>
  <si>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</si>
  <si>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</si>
  <si>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</si>
  <si>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</si>
  <si>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</si>
  <si>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</si>
  <si>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</si>
  <si>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</si>
  <si>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</si>
  <si>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</si>
  <si>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</si>
  <si>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</si>
  <si>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</si>
  <si>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</si>
  <si>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</si>
  <si>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</si>
  <si>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</si>
  <si>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</si>
  <si>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</si>
  <si>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</si>
  <si>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</si>
  <si>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</si>
  <si>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</si>
  <si>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</si>
  <si>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</si>
  <si>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</si>
  <si>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</si>
  <si>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</si>
  <si>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</si>
  <si>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</si>
  <si>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</si>
  <si>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</si>
  <si>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</si>
  <si>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</si>
  <si>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</si>
  <si>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</si>
  <si>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</si>
  <si>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</si>
  <si>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</si>
  <si>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</si>
  <si>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</si>
  <si>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</si>
  <si>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</si>
  <si>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</si>
  <si>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</si>
  <si>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</si>
  <si>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</si>
  <si>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</si>
  <si>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</si>
  <si>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</si>
  <si>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</si>
  <si>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</si>
  <si>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</si>
  <si>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</si>
  <si>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</si>
  <si>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</si>
  <si>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</si>
  <si>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</si>
  <si>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</si>
  <si>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</si>
  <si>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</si>
  <si>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</si>
  <si>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</si>
  <si>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</si>
  <si>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</si>
  <si>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</si>
  <si>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</si>
  <si>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</si>
  <si>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</si>
  <si>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</si>
  <si>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</si>
  <si>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</si>
  <si>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</si>
  <si>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</si>
  <si>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</si>
  <si>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</si>
  <si>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</si>
  <si>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</si>
  <si>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</si>
  <si>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</si>
  <si>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</si>
  <si>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</si>
  <si>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</si>
  <si>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</si>
  <si>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</si>
  <si>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</si>
  <si>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</si>
  <si>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</si>
  <si>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</si>
  <si>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</si>
  <si>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</si>
  <si>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</si>
  <si>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</si>
  <si>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</si>
  <si>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</si>
  <si>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</si>
  <si>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</si>
  <si>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</si>
  <si>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</si>
  <si>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</si>
  <si>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</si>
  <si>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</si>
  <si>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</si>
  <si>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</si>
  <si>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</si>
  <si>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</si>
  <si>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</si>
  <si>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</si>
  <si>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</si>
  <si>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</si>
  <si>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</si>
  <si>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</si>
  <si>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</si>
  <si>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</si>
  <si>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</si>
  <si>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</si>
  <si>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</si>
  <si>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</si>
  <si>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</si>
  <si>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</si>
  <si>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</si>
  <si>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</si>
  <si>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</si>
  <si>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</si>
  <si>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</si>
  <si>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</si>
  <si>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</si>
  <si>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</si>
  <si>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</si>
  <si>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</si>
  <si>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</si>
  <si>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</si>
  <si>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</si>
  <si>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</si>
  <si>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</si>
  <si>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</si>
  <si>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</si>
  <si>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</si>
  <si>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</si>
  <si>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</si>
  <si>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</si>
  <si>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</si>
  <si>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</si>
  <si>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</si>
  <si>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</si>
  <si>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</si>
  <si>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</si>
  <si>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</si>
  <si>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</si>
  <si>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</si>
  <si>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</si>
  <si>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</si>
  <si>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</si>
  <si>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</si>
  <si>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</si>
  <si>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</si>
  <si>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</si>
  <si>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</si>
  <si>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</si>
  <si>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</si>
  <si>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</si>
  <si>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</si>
  <si>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</si>
  <si>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</si>
  <si>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</si>
  <si>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</si>
  <si>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</si>
  <si>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</si>
  <si>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</si>
  <si>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</si>
  <si>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</si>
  <si>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</si>
  <si>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</si>
  <si>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</si>
  <si>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</si>
  <si>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</si>
  <si>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</si>
  <si>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</si>
  <si>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</si>
  <si>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</si>
  <si>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</si>
  <si>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</si>
  <si>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</si>
  <si>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</si>
  <si>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</si>
  <si>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</si>
  <si>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</si>
  <si>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</si>
  <si>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</si>
  <si>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</si>
  <si>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</si>
  <si>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</si>
  <si>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</si>
  <si>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</si>
  <si>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</si>
  <si>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</si>
  <si>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</si>
  <si>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</si>
  <si>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</si>
  <si>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</si>
  <si>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</si>
  <si>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</si>
  <si>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</si>
  <si>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</si>
  <si>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</si>
  <si>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</si>
  <si>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</si>
  <si>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</si>
  <si>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</si>
  <si>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</si>
  <si>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</si>
  <si>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</si>
  <si>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</si>
  <si>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</si>
  <si>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</si>
  <si>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</si>
  <si>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</si>
  <si>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</si>
  <si>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</si>
  <si>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</si>
  <si>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</si>
  <si>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</si>
  <si>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</si>
  <si>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</si>
  <si>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</si>
  <si>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</si>
  <si>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</si>
  <si>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</si>
  <si>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</si>
  <si>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</si>
  <si>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</si>
  <si>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</si>
  <si>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</si>
  <si>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</si>
  <si>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</si>
  <si>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</si>
  <si>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</si>
  <si>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</si>
  <si>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</si>
  <si>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</si>
  <si>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</si>
  <si>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</si>
  <si>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</si>
  <si>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</si>
  <si>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</si>
  <si>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</si>
  <si>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</si>
  <si>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</si>
  <si>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</si>
  <si>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</si>
  <si>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</si>
  <si>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</si>
  <si>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</si>
  <si>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</si>
  <si>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</si>
  <si>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</si>
  <si>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</si>
  <si>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</si>
  <si>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</si>
  <si>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</si>
  <si>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</si>
  <si>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</si>
  <si>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</si>
  <si>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</si>
  <si>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</si>
  <si>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</si>
  <si>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</si>
  <si>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</si>
  <si>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</si>
  <si>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</si>
  <si>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</si>
  <si>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</si>
  <si>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</si>
  <si>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</si>
  <si>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</si>
  <si>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</si>
  <si>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</si>
  <si>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</si>
  <si>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</si>
  <si>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</si>
  <si>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</si>
  <si>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</si>
  <si>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</si>
  <si>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</si>
  <si>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</si>
  <si>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</si>
  <si>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</si>
  <si>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</si>
  <si>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</si>
  <si>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</si>
  <si>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</si>
  <si>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</si>
  <si>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</si>
  <si>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</si>
  <si>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</si>
  <si>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</si>
  <si>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</si>
  <si>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</si>
  <si>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</si>
  <si>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</si>
  <si>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</si>
  <si>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</si>
  <si>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</si>
  <si>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</si>
  <si>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</si>
  <si>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</si>
  <si>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</si>
  <si>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</si>
  <si>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</si>
  <si>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</si>
  <si>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</si>
  <si>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</si>
  <si>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</si>
  <si>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</si>
  <si>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</si>
  <si>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</si>
  <si>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</si>
  <si>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</si>
  <si>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</si>
  <si>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</si>
  <si>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</si>
  <si>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</si>
  <si>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</si>
  <si>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</si>
  <si>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</si>
  <si>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</si>
  <si>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</si>
  <si>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</si>
  <si>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</si>
  <si>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</si>
  <si>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</si>
  <si>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</si>
  <si>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</si>
  <si>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</si>
  <si>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</si>
  <si>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</si>
  <si>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</si>
  <si>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</si>
  <si>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</si>
  <si>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</si>
  <si>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</si>
  <si>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</si>
  <si>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</si>
  <si>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</si>
  <si>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</si>
  <si>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</si>
  <si>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</si>
  <si>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</si>
  <si>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</si>
  <si>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</si>
  <si>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</si>
  <si>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</si>
  <si>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</si>
  <si>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</si>
  <si>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</si>
  <si>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</si>
  <si>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</si>
  <si>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</si>
  <si>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</si>
  <si>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</si>
  <si>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</si>
  <si>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</si>
  <si>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</si>
  <si>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</si>
  <si>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</si>
  <si>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</si>
  <si>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</si>
  <si>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</si>
  <si>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</si>
  <si>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</si>
  <si>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</si>
  <si>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</si>
  <si>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</si>
  <si>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</si>
  <si>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</si>
  <si>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</si>
  <si>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</si>
  <si>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</si>
  <si>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</si>
  <si>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</si>
  <si>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</si>
  <si>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</si>
  <si>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</si>
  <si>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</si>
  <si>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</si>
  <si>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</si>
  <si>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</si>
  <si>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</si>
  <si>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</si>
  <si>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</si>
  <si>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</si>
  <si>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</si>
  <si>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</si>
  <si>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</si>
  <si>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</si>
  <si>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</si>
  <si>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</si>
  <si>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</si>
  <si>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</si>
  <si>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</si>
  <si>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</si>
  <si>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</si>
  <si>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</si>
  <si>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</si>
  <si>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</si>
  <si>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</si>
  <si>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</si>
  <si>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</si>
  <si>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</si>
  <si>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</si>
  <si>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</si>
  <si>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</si>
  <si>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</si>
  <si>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</si>
  <si>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</si>
  <si>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</si>
  <si>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</si>
  <si>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</si>
  <si>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</si>
  <si>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</si>
  <si>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</si>
  <si>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</si>
  <si>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</si>
  <si>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</si>
  <si>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</si>
  <si>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</si>
  <si>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</si>
  <si>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</si>
  <si>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</si>
  <si>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</si>
  <si>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</si>
  <si>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</si>
  <si>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</si>
  <si>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</si>
  <si>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</si>
  <si>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</si>
  <si>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</si>
  <si>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</si>
  <si>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</si>
  <si>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</si>
  <si>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</si>
  <si>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</si>
  <si>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</si>
  <si>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</si>
  <si>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</si>
  <si>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</si>
  <si>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</si>
  <si>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</si>
  <si>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</si>
  <si>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</si>
  <si>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</si>
  <si>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</si>
  <si>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</si>
  <si>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</si>
  <si>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</si>
  <si>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</si>
  <si>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</si>
  <si>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</si>
  <si>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</si>
  <si>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</si>
  <si>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</si>
  <si>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</si>
  <si>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</si>
  <si>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</si>
  <si>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</si>
  <si>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</si>
  <si>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</si>
  <si>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</si>
  <si>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</si>
  <si>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</si>
  <si>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</si>
  <si>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</si>
  <si>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</si>
  <si>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</si>
  <si>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</si>
  <si>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</si>
  <si>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</si>
  <si>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</si>
  <si>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</si>
  <si>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</si>
  <si>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</si>
  <si>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</si>
  <si>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</si>
  <si>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</si>
  <si>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</si>
  <si>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</si>
  <si>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</si>
  <si>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</si>
  <si>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</si>
  <si>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</si>
  <si>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</si>
  <si>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</si>
  <si>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</si>
  <si>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</si>
  <si>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</si>
  <si>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</si>
  <si>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</si>
  <si>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</si>
  <si>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</si>
  <si>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</si>
  <si>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</si>
  <si>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</si>
  <si>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</si>
  <si>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</si>
  <si>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</si>
  <si>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</si>
  <si>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</si>
  <si>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</si>
  <si>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</si>
  <si>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</si>
  <si>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</si>
  <si>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</si>
  <si>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</si>
  <si>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</si>
  <si>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</si>
  <si>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</si>
  <si>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</si>
  <si>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</si>
  <si>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</si>
  <si>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</si>
  <si>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</si>
  <si>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</si>
  <si>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</si>
  <si>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</si>
  <si>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</si>
  <si>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</si>
  <si>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</si>
  <si>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</si>
  <si>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</si>
  <si>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</si>
  <si>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</si>
  <si>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</si>
  <si>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</si>
  <si>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</si>
  <si>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</si>
  <si>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</si>
  <si>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</si>
  <si>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</si>
  <si>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</si>
  <si>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</si>
  <si>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</si>
  <si>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</si>
  <si>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</si>
  <si>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</si>
  <si>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</si>
  <si>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</si>
  <si>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</si>
  <si>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</si>
  <si>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</si>
  <si>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</si>
  <si>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</si>
  <si>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</si>
  <si>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</si>
  <si>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</si>
  <si>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</si>
  <si>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</si>
  <si>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</si>
  <si>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</si>
  <si>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</si>
  <si>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</si>
  <si>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</si>
  <si>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</si>
  <si>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</si>
  <si>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</si>
  <si>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</si>
  <si>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</si>
  <si>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</si>
  <si>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</si>
  <si>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</si>
  <si>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</si>
  <si>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</si>
  <si>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</si>
  <si>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</si>
  <si>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</si>
  <si>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</si>
  <si>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</si>
  <si>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</si>
  <si>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</si>
  <si>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</si>
  <si>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</si>
  <si>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</si>
  <si>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</si>
  <si>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</si>
  <si>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</si>
  <si>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</si>
  <si>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</si>
  <si>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</si>
  <si>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</si>
  <si>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</si>
  <si>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</si>
  <si>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</si>
  <si>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</si>
  <si>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</si>
  <si>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</si>
  <si>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</si>
  <si>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</si>
  <si>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</si>
  <si>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</si>
  <si>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</si>
  <si>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</si>
  <si>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</si>
  <si>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</si>
  <si>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</si>
  <si>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</si>
  <si>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</si>
  <si>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</si>
  <si>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</si>
  <si>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</si>
  <si>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</si>
  <si>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</si>
  <si>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</si>
  <si>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</si>
  <si>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</si>
  <si>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</si>
  <si>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</si>
  <si>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</si>
  <si>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</si>
  <si>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</si>
  <si>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</si>
  <si>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</si>
  <si>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</si>
  <si>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</si>
  <si>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</si>
  <si>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</si>
  <si>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</si>
  <si>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</si>
  <si>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</si>
  <si>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</si>
  <si>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</si>
  <si>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</si>
  <si>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</si>
  <si>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</si>
  <si>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</si>
  <si>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</si>
  <si>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</si>
  <si>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</si>
  <si>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</si>
  <si>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</si>
  <si>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</si>
  <si>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</si>
  <si>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</si>
  <si>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</si>
  <si>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</si>
  <si>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</si>
  <si>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</si>
  <si>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</si>
  <si>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</si>
  <si>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</si>
  <si>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</si>
  <si>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</si>
  <si>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</si>
  <si>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</si>
  <si>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</si>
  <si>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</si>
  <si>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</si>
  <si>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</si>
  <si>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</si>
  <si>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</si>
  <si>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</si>
  <si>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</si>
  <si>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</si>
  <si>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</si>
  <si>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</si>
  <si>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</si>
  <si>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</si>
  <si>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</si>
  <si>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</si>
  <si>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</si>
  <si>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</si>
  <si>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</si>
  <si>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</si>
  <si>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</si>
  <si>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</si>
  <si>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</si>
  <si>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</si>
  <si>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</si>
  <si>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</si>
  <si>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</si>
  <si>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</si>
  <si>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</si>
  <si>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</si>
  <si>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</si>
  <si>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</si>
  <si>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</si>
  <si>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</si>
  <si>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</si>
  <si>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</si>
  <si>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</si>
  <si>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</si>
  <si>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</si>
  <si>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</si>
  <si>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</si>
  <si>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</si>
  <si>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</si>
  <si>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</si>
  <si>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</si>
  <si>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</si>
  <si>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</si>
  <si>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</si>
  <si>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</si>
  <si>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</si>
  <si>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</si>
  <si>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</si>
  <si>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</si>
  <si>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</si>
  <si>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</si>
  <si>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</si>
  <si>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</si>
  <si>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</si>
  <si>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</si>
  <si>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</si>
  <si>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</si>
  <si>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</si>
  <si>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</si>
  <si>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</si>
  <si>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</si>
  <si>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</si>
  <si>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</si>
  <si>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</si>
  <si>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</si>
  <si>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</si>
  <si>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</si>
  <si>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</si>
  <si>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</si>
  <si>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</si>
  <si>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</si>
  <si>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</si>
  <si>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</si>
  <si>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</si>
  <si>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</si>
  <si>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</si>
  <si>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</si>
  <si>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</si>
  <si>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</si>
  <si>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</si>
  <si>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</si>
  <si>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</si>
  <si>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</si>
  <si>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</si>
  <si>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</si>
  <si>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</si>
  <si>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</si>
  <si>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</si>
  <si>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</si>
  <si>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</si>
  <si>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</si>
  <si>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</si>
  <si>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</si>
  <si>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</si>
  <si>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</si>
  <si>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</si>
  <si>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</si>
  <si>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</si>
  <si>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</si>
  <si>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</si>
  <si>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</si>
  <si>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</si>
  <si>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</si>
  <si>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</si>
  <si>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</si>
  <si>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</si>
  <si>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</si>
  <si>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</si>
  <si>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</si>
  <si>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</si>
  <si>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</si>
  <si>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</si>
  <si>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</si>
  <si>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</si>
  <si>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</si>
  <si>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</si>
  <si>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</si>
  <si>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</si>
  <si>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</si>
  <si>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</si>
  <si>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</si>
  <si>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</si>
  <si>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</si>
  <si>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</si>
  <si>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</si>
  <si>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</si>
  <si>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</si>
  <si>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</si>
  <si>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</si>
  <si>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</si>
  <si>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</si>
  <si>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</si>
  <si>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</si>
  <si>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</si>
  <si>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</si>
  <si>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</si>
  <si>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</si>
  <si>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</si>
  <si>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</si>
  <si>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</si>
  <si>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</si>
  <si>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</si>
  <si>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</si>
  <si>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</si>
  <si>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</si>
  <si>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</si>
  <si>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</si>
  <si>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</si>
  <si>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</si>
  <si>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</si>
  <si>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</si>
  <si>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</si>
  <si>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</si>
  <si>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</si>
  <si>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</si>
  <si>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</si>
  <si>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</si>
  <si>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</si>
  <si>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</si>
  <si>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</si>
  <si>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</si>
  <si>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</si>
  <si>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</si>
  <si>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</si>
  <si>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</si>
  <si>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</si>
  <si>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</si>
  <si>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</si>
  <si>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</si>
  <si>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</si>
  <si>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</si>
  <si>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</si>
  <si>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</si>
  <si>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</si>
  <si>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</si>
  <si>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</si>
  <si>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</si>
  <si>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</si>
  <si>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</si>
  <si>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</si>
  <si>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</si>
  <si>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</si>
  <si>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</si>
  <si>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</si>
  <si>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</si>
  <si>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</si>
  <si>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</si>
  <si>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</si>
  <si>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</si>
  <si>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</si>
  <si>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</si>
  <si>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</si>
  <si>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</si>
  <si>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</si>
  <si>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</si>
  <si>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</si>
  <si>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</si>
  <si>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</si>
  <si>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</si>
  <si>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</si>
  <si>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</si>
  <si>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</si>
  <si>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</si>
  <si>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</si>
  <si>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</si>
  <si>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</si>
  <si>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</si>
  <si>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</si>
  <si>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</si>
  <si>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</si>
  <si>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</si>
  <si>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</si>
  <si>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</si>
  <si>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</si>
  <si>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</si>
  <si>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</si>
  <si>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</si>
  <si>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</si>
  <si>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</si>
  <si>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</si>
  <si>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</si>
  <si>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</si>
  <si>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</si>
  <si>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</si>
  <si>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</si>
  <si>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</si>
  <si>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</si>
  <si>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</si>
  <si>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</si>
  <si>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</si>
  <si>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</si>
  <si>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</si>
  <si>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</si>
  <si>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</si>
  <si>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</si>
  <si>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</si>
  <si>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</si>
  <si>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</si>
  <si>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</si>
  <si>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</si>
  <si>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</si>
  <si>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</si>
  <si>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</si>
  <si>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</si>
  <si>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</si>
  <si>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</si>
  <si>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</si>
  <si>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</si>
  <si>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</si>
  <si>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</si>
  <si>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</si>
  <si>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</si>
  <si>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</si>
  <si>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</si>
  <si>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</si>
  <si>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</si>
  <si>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</si>
  <si>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</si>
  <si>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</si>
  <si>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</si>
  <si>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</si>
  <si>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</si>
  <si>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</si>
  <si>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</si>
  <si>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</si>
  <si>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</si>
  <si>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</si>
  <si>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</si>
  <si>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</si>
  <si>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</si>
  <si>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</si>
  <si>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</si>
  <si>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</si>
  <si>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</si>
  <si>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</si>
  <si>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</si>
  <si>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</si>
  <si>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</si>
  <si>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</si>
  <si>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</si>
  <si>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</si>
  <si>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</si>
  <si>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</si>
  <si>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</si>
  <si>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</si>
  <si>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</si>
  <si>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</si>
  <si>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</si>
  <si>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</si>
  <si>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</si>
  <si>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</si>
  <si>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</si>
  <si>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</si>
  <si>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</si>
  <si>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</si>
  <si>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</si>
  <si>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</si>
  <si>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</si>
  <si>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</si>
  <si>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</si>
  <si>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</si>
  <si>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</si>
  <si>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</si>
  <si>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</si>
  <si>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</si>
  <si>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</si>
  <si>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</si>
  <si>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</si>
  <si>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</si>
  <si>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</si>
  <si>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</si>
  <si>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</si>
  <si>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</si>
  <si>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</si>
  <si>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</si>
  <si>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</si>
  <si>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</si>
  <si>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</si>
  <si>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</si>
  <si>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</si>
  <si>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</si>
  <si>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</si>
  <si>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</si>
  <si>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</si>
  <si>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</si>
  <si>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</si>
  <si>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</si>
  <si>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</si>
  <si>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</si>
  <si>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</si>
  <si>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</si>
  <si>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</si>
  <si>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</si>
  <si>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</si>
  <si>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</si>
  <si>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</si>
  <si>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</si>
  <si>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</si>
  <si>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</si>
  <si>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</si>
  <si>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</si>
  <si>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</si>
  <si>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</si>
  <si>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</si>
  <si>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</si>
  <si>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</si>
  <si>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</si>
  <si>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</si>
  <si>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</si>
  <si>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</si>
  <si>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</si>
  <si>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</si>
  <si>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</si>
  <si>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</si>
  <si>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</si>
  <si>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</si>
  <si>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</si>
  <si>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</si>
  <si>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</si>
  <si>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</si>
  <si>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</si>
  <si>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</si>
  <si>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</si>
  <si>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</si>
  <si>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</si>
  <si>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</si>
  <si>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</si>
  <si>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</si>
  <si>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</si>
  <si>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</si>
  <si>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</si>
  <si>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</si>
  <si>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</si>
  <si>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</si>
  <si>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</si>
  <si>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</si>
  <si>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</si>
  <si>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</si>
  <si>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</si>
  <si>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</si>
  <si>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</si>
  <si>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</si>
  <si>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</si>
  <si>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</si>
  <si>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</si>
  <si>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</si>
  <si>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</si>
  <si>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</si>
  <si>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</si>
  <si>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</si>
  <si>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</si>
  <si>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</si>
  <si>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</si>
  <si>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</si>
  <si>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</si>
  <si>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</si>
  <si>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</si>
  <si>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</si>
  <si>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</si>
  <si>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</si>
  <si>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</si>
  <si>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</si>
  <si>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</si>
  <si>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</si>
  <si>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</si>
  <si>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</si>
  <si>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</si>
  <si>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</si>
  <si>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</si>
  <si>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</si>
  <si>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</si>
  <si>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</si>
  <si>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</si>
  <si>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</si>
  <si>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</si>
  <si>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</si>
  <si>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</si>
  <si>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</si>
  <si>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</si>
  <si>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</si>
  <si>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</si>
  <si>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</si>
  <si>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</si>
  <si>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</si>
  <si>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</si>
  <si>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</si>
  <si>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</si>
  <si>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</si>
  <si>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</si>
  <si>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</si>
  <si>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</si>
  <si>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</si>
  <si>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</si>
  <si>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</si>
  <si>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</si>
  <si>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</si>
  <si>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</si>
  <si>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</si>
  <si>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</si>
  <si>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</si>
  <si>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</si>
  <si>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</si>
  <si>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</si>
  <si>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</si>
  <si>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</si>
  <si>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</si>
  <si>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</si>
  <si>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</si>
  <si>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</si>
  <si>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</si>
  <si>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</si>
  <si>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</si>
  <si>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</si>
  <si>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</si>
  <si>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</si>
  <si>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</si>
  <si>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</si>
  <si>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</si>
  <si>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</si>
  <si>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</si>
  <si>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</si>
  <si>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</si>
  <si>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</si>
  <si>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</si>
  <si>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</si>
  <si>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</si>
  <si>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</si>
  <si>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</si>
  <si>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</si>
  <si>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</si>
  <si>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</si>
  <si>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</si>
  <si>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</si>
  <si>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</si>
  <si>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</si>
  <si>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</si>
  <si>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</si>
  <si>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</si>
  <si>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</si>
  <si>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</si>
  <si>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</si>
  <si>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</si>
  <si>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</si>
  <si>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</si>
  <si>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</si>
  <si>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</si>
  <si>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</si>
  <si>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</si>
  <si>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</si>
  <si>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</si>
  <si>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</si>
  <si>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</si>
  <si>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</si>
  <si>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</si>
  <si>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</si>
  <si>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</si>
  <si>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</si>
  <si>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</si>
  <si>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</si>
  <si>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</si>
  <si>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</si>
  <si>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</si>
  <si>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</si>
  <si>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</si>
  <si>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</si>
  <si>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</si>
  <si>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</si>
  <si>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</si>
  <si>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</si>
  <si>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</si>
  <si>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</si>
  <si>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</si>
  <si>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</si>
  <si>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</si>
  <si>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</si>
  <si>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</si>
  <si>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</si>
  <si>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</si>
  <si>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</si>
  <si>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</si>
  <si>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</si>
  <si>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</si>
  <si>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</si>
  <si>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</si>
  <si>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</si>
  <si>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</si>
  <si>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</si>
  <si>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</si>
  <si>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</si>
  <si>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</si>
  <si>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</si>
  <si>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</si>
  <si>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</si>
  <si>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</si>
  <si>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</si>
  <si>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</si>
  <si>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</si>
  <si>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</si>
  <si>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</si>
  <si>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</si>
  <si>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</si>
  <si>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</si>
  <si>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</si>
  <si>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</si>
  <si>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</si>
  <si>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</si>
  <si>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</si>
  <si>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</si>
  <si>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</si>
  <si>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</si>
  <si>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</si>
  <si>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</si>
  <si>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</si>
  <si>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</si>
  <si>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</si>
  <si>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</si>
  <si>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</si>
  <si>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</si>
  <si>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</si>
  <si>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</si>
  <si>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</si>
  <si>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</si>
  <si>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</si>
  <si>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</si>
  <si>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</si>
  <si>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</si>
  <si>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</si>
  <si>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</si>
  <si>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</si>
  <si>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</si>
  <si>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</si>
  <si>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</si>
  <si>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</si>
  <si>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</si>
  <si>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</si>
  <si>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</si>
  <si>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</si>
  <si>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</si>
  <si>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</si>
  <si>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</si>
  <si>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</si>
  <si>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</si>
  <si>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</si>
  <si>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</si>
  <si>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</si>
  <si>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</si>
  <si>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</si>
  <si>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</si>
  <si>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</si>
  <si>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</si>
  <si>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</si>
  <si>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</si>
  <si>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</si>
  <si>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</si>
  <si>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</si>
  <si>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</si>
  <si>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</si>
  <si>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</si>
  <si>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</si>
  <si>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</si>
  <si>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</si>
  <si>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</si>
  <si>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</si>
  <si>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</si>
  <si>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</si>
  <si>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</si>
  <si>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</si>
  <si>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</si>
  <si>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</si>
  <si>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</si>
  <si>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</si>
  <si>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</si>
  <si>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</si>
  <si>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</si>
  <si>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</si>
  <si>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</si>
  <si>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</si>
  <si>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</si>
  <si>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</si>
  <si>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</si>
  <si>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</si>
  <si>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</si>
  <si>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</si>
  <si>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</si>
  <si>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</si>
  <si>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</si>
  <si>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</si>
  <si>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</si>
  <si>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</si>
  <si>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</si>
  <si>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</si>
  <si>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</si>
  <si>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</si>
  <si>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</si>
  <si>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</si>
  <si>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</si>
  <si>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</si>
  <si>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</si>
  <si>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</si>
  <si>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</si>
  <si>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</si>
  <si>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</si>
  <si>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</si>
  <si>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</si>
  <si>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</si>
  <si>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</si>
  <si>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</si>
  <si>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</si>
  <si>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</si>
  <si>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</si>
  <si>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</si>
  <si>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</si>
  <si>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</si>
  <si>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</si>
  <si>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</si>
  <si>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</si>
  <si>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</si>
  <si>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</si>
  <si>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</si>
  <si>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</si>
  <si>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</si>
  <si>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</si>
  <si>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</si>
  <si>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</si>
  <si>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</si>
  <si>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</si>
  <si>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</si>
  <si>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</si>
  <si>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</si>
  <si>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</si>
  <si>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</si>
  <si>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</si>
  <si>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</si>
  <si>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</si>
  <si>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</si>
  <si>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</si>
  <si>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</si>
  <si>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</si>
  <si>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</si>
  <si>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</si>
  <si>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</si>
  <si>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</si>
  <si>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</si>
  <si>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</si>
  <si>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</si>
  <si>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</si>
  <si>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</si>
  <si>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</si>
  <si>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</si>
  <si>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</si>
  <si>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</si>
  <si>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</si>
  <si>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</si>
  <si>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</si>
  <si>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</si>
  <si>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</si>
  <si>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</si>
  <si>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</si>
  <si>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</si>
  <si>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</si>
  <si>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</si>
  <si>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</si>
  <si>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</si>
  <si>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</si>
  <si>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</si>
  <si>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</si>
  <si>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</si>
  <si>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</si>
  <si>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</si>
  <si>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</si>
  <si>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</si>
  <si>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</si>
  <si>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</si>
  <si>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</si>
  <si>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</si>
  <si>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</si>
  <si>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</si>
  <si>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</si>
  <si>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</si>
  <si>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</si>
  <si>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</si>
  <si>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</si>
  <si>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</si>
  <si>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</si>
  <si>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</si>
  <si>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</si>
  <si>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</si>
  <si>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</si>
  <si>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</si>
  <si>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</si>
  <si>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</si>
  <si>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</si>
  <si>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</si>
  <si>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</si>
  <si>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</si>
  <si>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</si>
  <si>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</si>
  <si>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</si>
  <si>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</si>
  <si>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</si>
  <si>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</si>
  <si>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</si>
  <si>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</si>
  <si>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</si>
  <si>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</si>
  <si>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</si>
  <si>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</si>
  <si>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</si>
  <si>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</si>
  <si>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</si>
  <si>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</si>
  <si>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</si>
  <si>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</si>
  <si>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</si>
  <si>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</si>
  <si>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</si>
  <si>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</si>
  <si>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</si>
  <si>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</si>
  <si>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</si>
  <si>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</si>
  <si>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</si>
  <si>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</si>
  <si>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</si>
  <si>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</si>
  <si>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</si>
  <si>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</si>
  <si>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</si>
  <si>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</si>
  <si>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</si>
  <si>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</si>
  <si>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</si>
  <si>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</si>
  <si>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</si>
  <si>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</si>
  <si>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</si>
  <si>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</si>
  <si>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</si>
  <si>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</si>
  <si>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</si>
  <si>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</si>
  <si>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</si>
  <si>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</si>
  <si>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</si>
  <si>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</si>
  <si>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</si>
  <si>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</si>
  <si>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</si>
  <si>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</si>
  <si>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</si>
  <si>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</si>
  <si>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</si>
  <si>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</si>
  <si>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</si>
  <si>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</si>
  <si>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</si>
  <si>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</si>
  <si>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</si>
  <si>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</si>
  <si>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</si>
  <si>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</si>
  <si>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</si>
  <si>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</si>
  <si>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</si>
  <si>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</si>
  <si>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</si>
  <si>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</si>
  <si>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</si>
  <si>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</si>
  <si>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</si>
  <si>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</si>
  <si>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</si>
  <si>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</si>
  <si>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</si>
  <si>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</si>
  <si>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</si>
  <si>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</si>
  <si>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</si>
  <si>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</si>
  <si>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</si>
  <si>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</si>
  <si>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</si>
  <si>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</si>
  <si>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</si>
  <si>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</si>
  <si>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</si>
  <si>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</si>
  <si>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</si>
  <si>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</si>
  <si>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</si>
  <si>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</si>
  <si>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</si>
  <si>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</si>
  <si>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</si>
  <si>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</si>
  <si>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</si>
  <si>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</si>
  <si>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</si>
  <si>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</si>
  <si>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</si>
  <si>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</si>
  <si>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</si>
  <si>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</si>
  <si>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</si>
  <si>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</si>
  <si>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</si>
  <si>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</si>
  <si>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</si>
  <si>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</si>
  <si>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</si>
  <si>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</si>
  <si>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</si>
  <si>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</si>
  <si>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</si>
  <si>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</si>
  <si>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</si>
  <si>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</si>
  <si>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</si>
  <si>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</si>
  <si>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</si>
  <si>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</si>
  <si>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</si>
  <si>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</si>
  <si>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</si>
  <si>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</si>
  <si>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</si>
  <si>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</si>
  <si>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</si>
  <si>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</si>
  <si>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</si>
  <si>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</si>
  <si>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</si>
  <si>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</si>
  <si>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</si>
  <si>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</si>
  <si>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</si>
  <si>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</si>
  <si>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</si>
  <si>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</si>
  <si>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</si>
  <si>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</si>
  <si>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</si>
  <si>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</si>
  <si>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</si>
  <si>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</si>
  <si>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</si>
  <si>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</si>
  <si>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</si>
  <si>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</si>
  <si>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</si>
  <si>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</si>
  <si>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</si>
  <si>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</si>
  <si>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</si>
  <si>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</si>
  <si>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</si>
  <si>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</si>
  <si>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</si>
  <si>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</si>
  <si>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</si>
  <si>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</si>
  <si>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</si>
  <si>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</si>
  <si>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</si>
  <si>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</si>
  <si>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</si>
  <si>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</si>
  <si>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</si>
  <si>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</si>
  <si>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</si>
  <si>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</si>
  <si>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</si>
  <si>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</si>
  <si>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</si>
  <si>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</si>
  <si>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</si>
  <si>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</si>
  <si>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</si>
  <si>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</si>
  <si>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</si>
  <si>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</si>
  <si>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</si>
  <si>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</si>
  <si>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</si>
  <si>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</si>
  <si>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</si>
  <si>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</si>
  <si>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</si>
  <si>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</si>
  <si>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</si>
  <si>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</si>
  <si>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</si>
  <si>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</si>
  <si>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</si>
  <si>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</si>
  <si>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</si>
  <si>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</si>
  <si>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</si>
  <si>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</si>
  <si>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</si>
  <si>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</si>
  <si>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</si>
  <si>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</si>
  <si>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</si>
  <si>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</si>
  <si>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</si>
  <si>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</si>
  <si>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</si>
  <si>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</si>
  <si>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</si>
  <si>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</si>
  <si>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</si>
  <si>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</si>
  <si>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</si>
  <si>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</si>
  <si>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</si>
  <si>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</si>
  <si>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</si>
  <si>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</si>
  <si>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</si>
  <si>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</si>
  <si>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</si>
  <si>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</si>
  <si>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</si>
  <si>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</si>
  <si>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</si>
  <si>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</si>
  <si>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</si>
  <si>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</si>
  <si>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</si>
  <si>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</si>
  <si>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</si>
  <si>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</si>
  <si>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</si>
  <si>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</si>
  <si>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</si>
  <si>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</si>
  <si>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</si>
  <si>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</si>
  <si>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</si>
  <si>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</si>
  <si>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</si>
  <si>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</si>
  <si>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</si>
  <si>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</si>
  <si>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</si>
  <si>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</si>
  <si>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</si>
  <si>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</si>
  <si>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</si>
  <si>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</si>
  <si>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</si>
  <si>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</si>
  <si>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</si>
  <si>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</si>
  <si>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</si>
  <si>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</si>
  <si>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</si>
  <si>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</si>
  <si>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</si>
  <si>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</si>
  <si>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</si>
  <si>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</si>
  <si>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</si>
  <si>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</si>
  <si>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</si>
  <si>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</si>
  <si>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</si>
  <si>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</si>
  <si>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</si>
  <si>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</si>
  <si>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</si>
  <si>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</si>
  <si>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</si>
  <si>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</si>
  <si>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</si>
  <si>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</si>
  <si>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</si>
  <si>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</si>
  <si>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</si>
  <si>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</si>
  <si>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</si>
  <si>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</si>
  <si>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</si>
  <si>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</si>
  <si>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</si>
  <si>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</si>
  <si>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</si>
  <si>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</si>
  <si>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</si>
  <si>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</si>
  <si>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</si>
  <si>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</si>
  <si>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</si>
  <si>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</si>
  <si>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</si>
  <si>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</si>
  <si>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</si>
  <si>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</si>
  <si>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</si>
  <si>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</si>
  <si>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</si>
  <si>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</si>
  <si>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</si>
  <si>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</si>
  <si>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</si>
  <si>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</si>
  <si>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</si>
  <si>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</si>
  <si>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</si>
  <si>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</si>
  <si>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</si>
  <si>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</si>
  <si>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</si>
  <si>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</si>
  <si>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</si>
  <si>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</si>
  <si>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</si>
  <si>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</si>
  <si>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</si>
  <si>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</si>
  <si>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</si>
  <si>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</si>
  <si>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</si>
  <si>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</si>
  <si>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</si>
  <si>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</si>
  <si>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</si>
  <si>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</si>
  <si>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</si>
  <si>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</si>
  <si>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</si>
  <si>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</si>
  <si>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</si>
  <si>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</si>
  <si>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</si>
  <si>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</si>
  <si>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</si>
  <si>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</si>
  <si>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</si>
  <si>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</si>
  <si>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</si>
  <si>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</si>
  <si>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</si>
  <si>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</si>
  <si>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</si>
  <si>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</si>
  <si>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</si>
  <si>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</si>
  <si>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</si>
  <si>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</si>
  <si>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</si>
  <si>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</si>
  <si>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</si>
  <si>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</si>
  <si>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</si>
  <si>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</si>
  <si>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</si>
  <si>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</si>
  <si>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</si>
  <si>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</si>
  <si>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</si>
  <si>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</si>
  <si>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</si>
  <si>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</si>
  <si>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</si>
  <si>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</si>
  <si>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</si>
  <si>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</si>
  <si>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</si>
  <si>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</si>
  <si>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</si>
  <si>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</si>
  <si>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</si>
  <si>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</si>
  <si>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</si>
  <si>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</si>
  <si>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</si>
  <si>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</si>
  <si>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</si>
  <si>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</si>
  <si>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</si>
  <si>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</si>
  <si>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</si>
  <si>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</si>
  <si>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</si>
  <si>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</si>
  <si>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</si>
  <si>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</si>
  <si>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</si>
  <si>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</si>
  <si>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</si>
  <si>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</si>
  <si>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</si>
  <si>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</si>
  <si>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</si>
  <si>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</si>
  <si>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</si>
  <si>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</si>
  <si>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</si>
  <si>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</si>
  <si>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</si>
  <si>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</si>
  <si>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</si>
  <si>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</si>
  <si>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</si>
  <si>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</si>
  <si>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</si>
  <si>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</si>
  <si>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</si>
  <si>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</si>
  <si>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</si>
  <si>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</si>
  <si>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</si>
  <si>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</si>
  <si>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</si>
  <si>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</si>
  <si>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</si>
  <si>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</si>
  <si>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</si>
  <si>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</si>
  <si>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</si>
  <si>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</si>
  <si>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</si>
  <si>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</si>
  <si>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</si>
  <si>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</si>
  <si>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</si>
  <si>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</si>
  <si>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</si>
  <si>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</si>
  <si>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</si>
  <si>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</si>
  <si>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</si>
  <si>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</si>
  <si>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</si>
  <si>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</si>
  <si>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</si>
  <si>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</si>
  <si>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</si>
  <si>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</si>
  <si>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</si>
  <si>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</si>
  <si>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</si>
  <si>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</si>
  <si>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</si>
  <si>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</si>
  <si>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</si>
  <si>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</si>
  <si>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</si>
  <si>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</si>
  <si>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</si>
  <si>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</si>
  <si>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</si>
  <si>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</si>
  <si>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</si>
  <si>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</si>
  <si>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</si>
  <si>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</si>
  <si>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</si>
  <si>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</si>
  <si>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</si>
  <si>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</si>
  <si>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</si>
  <si>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</si>
  <si>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</si>
  <si>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</si>
  <si>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</si>
  <si>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</si>
  <si>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</si>
  <si>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</si>
  <si>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</si>
  <si>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</si>
  <si>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</si>
  <si>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</si>
  <si>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</si>
  <si>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</si>
  <si>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</si>
  <si>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</si>
  <si>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</si>
  <si>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</si>
  <si>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</si>
  <si>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</si>
  <si>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</si>
  <si>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</si>
  <si>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</si>
  <si>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</si>
  <si>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</si>
  <si>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</si>
  <si>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</si>
  <si>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</si>
  <si>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</si>
  <si>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</si>
  <si>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</si>
  <si>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</si>
  <si>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</si>
  <si>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</si>
  <si>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</si>
  <si>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</si>
  <si>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</si>
  <si>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</si>
  <si>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</si>
  <si>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</si>
  <si>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</si>
  <si>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</si>
  <si>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</si>
  <si>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</si>
  <si>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</si>
  <si>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</si>
  <si>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</si>
  <si>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</si>
  <si>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</si>
  <si>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</si>
  <si>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</si>
  <si>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</si>
  <si>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</si>
  <si>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</si>
  <si>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</si>
  <si>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</si>
  <si>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</si>
  <si>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</si>
  <si>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</si>
  <si>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</si>
  <si>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</si>
  <si>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</si>
  <si>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</si>
  <si>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</si>
  <si>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</si>
  <si>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</si>
  <si>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</si>
  <si>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</si>
  <si>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</si>
  <si>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</si>
  <si>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</si>
  <si>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</si>
  <si>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</si>
  <si>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</si>
  <si>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</si>
  <si>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</si>
  <si>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</si>
  <si>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</si>
  <si>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</si>
  <si>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</si>
  <si>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</si>
  <si>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</si>
  <si>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</si>
  <si>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</si>
  <si>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</si>
  <si>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</si>
  <si>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</si>
  <si>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</si>
  <si>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</si>
  <si>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</si>
  <si>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</si>
  <si>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</si>
  <si>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</si>
  <si>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</si>
  <si>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</si>
  <si>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</si>
  <si>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</si>
  <si>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</si>
  <si>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</si>
  <si>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</si>
  <si>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</si>
  <si>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</si>
  <si>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</si>
  <si>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</si>
  <si>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</si>
  <si>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</si>
  <si>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</si>
  <si>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</si>
  <si>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</si>
  <si>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</si>
  <si>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</si>
  <si>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</si>
  <si>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</si>
  <si>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</si>
  <si>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</si>
  <si>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</si>
  <si>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</si>
  <si>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</si>
  <si>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</si>
  <si>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</si>
  <si>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</si>
  <si>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</si>
  <si>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</si>
  <si>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</si>
  <si>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</si>
  <si>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</si>
  <si>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</si>
  <si>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</si>
  <si>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</si>
  <si>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</si>
  <si>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</si>
  <si>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</si>
  <si>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</si>
  <si>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</si>
  <si>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</si>
  <si>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</si>
  <si>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</si>
  <si>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</si>
  <si>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</si>
  <si>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</si>
  <si>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</si>
  <si>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</si>
  <si>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</si>
  <si>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</si>
  <si>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</si>
  <si>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</si>
  <si>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</si>
  <si>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</si>
  <si>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</si>
  <si>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</si>
  <si>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</si>
  <si>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</si>
  <si>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</si>
  <si>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</si>
  <si>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</si>
  <si>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</si>
  <si>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</si>
  <si>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</si>
  <si>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</si>
  <si>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</si>
  <si>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</si>
  <si>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</si>
  <si>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</si>
  <si>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</si>
  <si>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</si>
  <si>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</si>
  <si>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</si>
  <si>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</si>
  <si>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</si>
  <si>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</si>
  <si>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</si>
  <si>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</si>
  <si>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</si>
  <si>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</si>
  <si>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</si>
  <si>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</si>
  <si>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</si>
  <si>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</si>
  <si>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</si>
  <si>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</si>
  <si>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</si>
  <si>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</si>
  <si>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</si>
  <si>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</si>
  <si>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</si>
  <si>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</si>
  <si>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</si>
  <si>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</si>
  <si>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</si>
  <si>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</si>
  <si>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</si>
  <si>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</si>
  <si>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</si>
  <si>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</si>
  <si>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</si>
  <si>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</si>
  <si>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</si>
  <si>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</si>
  <si>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</si>
  <si>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</si>
  <si>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</si>
  <si>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</si>
  <si>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</si>
  <si>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</si>
  <si>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</si>
  <si>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</si>
  <si>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</si>
  <si>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</si>
  <si>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</si>
  <si>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</si>
  <si>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</si>
  <si>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</si>
  <si>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</si>
  <si>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</si>
  <si>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</si>
  <si>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</si>
  <si>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</si>
  <si>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</si>
  <si>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</si>
  <si>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</si>
  <si>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</si>
  <si>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</si>
  <si>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</si>
  <si>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</si>
  <si>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</si>
  <si>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</si>
  <si>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</si>
  <si>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</si>
  <si>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</si>
  <si>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</si>
  <si>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</si>
  <si>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</si>
  <si>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</si>
  <si>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</si>
  <si>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</si>
  <si>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</si>
  <si>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</si>
  <si>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</si>
  <si>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</si>
  <si>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</si>
  <si>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</si>
  <si>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</si>
  <si>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</si>
  <si>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</si>
  <si>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</si>
  <si>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</si>
  <si>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</si>
  <si>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</si>
  <si>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</si>
  <si>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</si>
  <si>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</si>
  <si>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</si>
  <si>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</si>
  <si>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</si>
  <si>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</si>
  <si>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</si>
  <si>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</si>
  <si>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</si>
  <si>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</si>
  <si>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</si>
  <si>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</si>
  <si>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</si>
  <si>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</si>
  <si>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</si>
  <si>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</si>
  <si>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</si>
  <si>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</si>
  <si>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</si>
  <si>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</si>
  <si>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</si>
  <si>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</si>
  <si>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</si>
  <si>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</si>
  <si>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</si>
  <si>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</si>
  <si>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</si>
  <si>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</si>
  <si>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</si>
  <si>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</si>
  <si>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</si>
  <si>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</si>
  <si>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</si>
  <si>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</si>
  <si>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</si>
  <si>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</si>
  <si>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</si>
  <si>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</si>
  <si>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</si>
  <si>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</si>
  <si>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</si>
  <si>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</si>
  <si>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</si>
  <si>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</si>
  <si>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</si>
  <si>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</si>
  <si>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</si>
  <si>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</si>
  <si>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</si>
  <si>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</si>
  <si>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</si>
  <si>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</si>
  <si>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</si>
  <si>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</si>
  <si>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</si>
  <si>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</si>
  <si>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</si>
  <si>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</si>
  <si>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</si>
  <si>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</si>
  <si>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</si>
  <si>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</si>
  <si>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</si>
  <si>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</si>
  <si>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</si>
  <si>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</si>
  <si>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</si>
  <si>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</si>
  <si>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</si>
  <si>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</si>
  <si>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</si>
  <si>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</si>
  <si>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</si>
  <si>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</si>
  <si>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</si>
  <si>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</si>
  <si>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</si>
  <si>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</si>
  <si>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</si>
  <si>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</si>
  <si>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</si>
  <si>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</si>
  <si>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</si>
  <si>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</si>
  <si>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</si>
  <si>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</si>
  <si>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</si>
  <si>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</si>
  <si>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</si>
  <si>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</si>
  <si>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</si>
  <si>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</si>
  <si>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</si>
  <si>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</si>
  <si>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</si>
  <si>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</si>
  <si>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</si>
  <si>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</si>
  <si>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</si>
  <si>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</si>
  <si>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</si>
  <si>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</si>
  <si>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</si>
  <si>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</si>
  <si>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</si>
  <si>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</si>
  <si>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</si>
  <si>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</si>
  <si>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</si>
  <si>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</si>
  <si>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</si>
  <si>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</si>
  <si>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</si>
  <si>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</si>
  <si>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</si>
  <si>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</si>
  <si>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</si>
  <si>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</si>
  <si>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</si>
  <si>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</si>
  <si>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</si>
  <si>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</si>
  <si>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</si>
  <si>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</si>
  <si>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</si>
  <si>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</si>
  <si>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</si>
  <si>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</si>
  <si>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</si>
  <si>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</si>
  <si>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</si>
  <si>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</si>
  <si>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</si>
  <si>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</si>
  <si>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</si>
  <si>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</si>
  <si>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</si>
  <si>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</si>
  <si>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</si>
  <si>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</si>
  <si>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</si>
  <si>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</si>
  <si>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</si>
  <si>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</si>
  <si>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</si>
  <si>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</si>
  <si>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</si>
  <si>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</si>
  <si>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</si>
  <si>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</si>
  <si>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</si>
  <si>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</si>
  <si>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</si>
  <si>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</si>
  <si>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</si>
  <si>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</si>
  <si>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</si>
  <si>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</si>
  <si>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</si>
  <si>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</si>
  <si>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</si>
  <si>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</si>
  <si>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</si>
  <si>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</si>
  <si>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</si>
  <si>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</si>
  <si>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</si>
  <si>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</si>
  <si>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</si>
  <si>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</si>
  <si>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</si>
  <si>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</si>
  <si>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</si>
  <si>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</si>
  <si>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</si>
  <si>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</si>
  <si>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</si>
  <si>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</si>
  <si>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</si>
  <si>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</si>
  <si>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</si>
  <si>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</si>
  <si>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</si>
  <si>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</si>
  <si>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</si>
  <si>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</si>
  <si>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</si>
  <si>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</si>
  <si>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</si>
  <si>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</si>
  <si>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</si>
  <si>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</si>
  <si>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</si>
  <si>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</si>
  <si>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</si>
  <si>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</si>
  <si>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</si>
  <si>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</si>
  <si>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</si>
  <si>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</si>
  <si>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</si>
  <si>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</si>
  <si>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</si>
  <si>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</si>
  <si>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</si>
  <si>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</si>
  <si>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</si>
  <si>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</si>
  <si>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</si>
  <si>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</si>
  <si>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</si>
  <si>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</si>
  <si>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</si>
  <si>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</si>
  <si>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</si>
  <si>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</si>
  <si>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</si>
  <si>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</si>
  <si>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</si>
  <si>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</si>
  <si>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</si>
  <si>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</si>
  <si>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</si>
  <si>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</si>
  <si>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</si>
  <si>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</si>
  <si>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</si>
  <si>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</si>
  <si>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</si>
  <si>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</si>
  <si>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</si>
  <si>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</si>
  <si>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</si>
  <si>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</si>
  <si>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</si>
  <si>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</si>
  <si>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</si>
  <si>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</si>
  <si>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</si>
  <si>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</si>
  <si>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</si>
  <si>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</si>
  <si>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</si>
  <si>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</si>
  <si>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</si>
  <si>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</si>
  <si>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</si>
  <si>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</si>
  <si>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</si>
  <si>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</si>
  <si>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</si>
  <si>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</si>
  <si>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</si>
  <si>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</si>
  <si>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</si>
  <si>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</si>
  <si>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</si>
  <si>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</si>
  <si>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</si>
  <si>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</si>
  <si>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</si>
  <si>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</si>
  <si>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</si>
  <si>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</si>
  <si>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</si>
  <si>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</si>
  <si>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</si>
  <si>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</si>
  <si>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</si>
  <si>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</si>
  <si>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</si>
  <si>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</si>
  <si>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</si>
  <si>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</si>
  <si>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</si>
  <si>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</si>
  <si>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</si>
  <si>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</si>
  <si>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</si>
  <si>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</si>
  <si>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</si>
  <si>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</si>
  <si>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</si>
  <si>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</si>
  <si>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</si>
  <si>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</si>
  <si>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</si>
  <si>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</si>
  <si>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</si>
  <si>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</si>
  <si>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</si>
  <si>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</si>
  <si>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</si>
  <si>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</si>
  <si>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</si>
  <si>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</si>
  <si>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</si>
  <si>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</si>
  <si>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</si>
  <si>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</si>
  <si>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</si>
  <si>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</si>
  <si>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</si>
  <si>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</si>
  <si>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</si>
  <si>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</si>
  <si>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</si>
  <si>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</si>
  <si>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</si>
  <si>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</si>
  <si>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</si>
  <si>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</si>
  <si>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</si>
  <si>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</si>
  <si>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</si>
  <si>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</si>
  <si>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</si>
  <si>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</si>
  <si>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</si>
  <si>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</si>
  <si>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</si>
  <si>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</si>
  <si>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</si>
  <si>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</si>
  <si>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</si>
  <si>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</si>
  <si>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</si>
  <si>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</si>
  <si>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</si>
  <si>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</si>
  <si>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</si>
  <si>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</si>
  <si>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</si>
  <si>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</si>
  <si>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</si>
  <si>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</si>
  <si>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</si>
  <si>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</si>
  <si>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</si>
  <si>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</si>
  <si>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</si>
  <si>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</si>
  <si>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</si>
  <si>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</si>
  <si>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</si>
  <si>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</si>
  <si>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</si>
  <si>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</si>
  <si>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</si>
  <si>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</si>
  <si>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</si>
  <si>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</si>
  <si>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</si>
  <si>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</si>
  <si>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</si>
  <si>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</si>
  <si>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</si>
  <si>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</si>
  <si>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</si>
  <si>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</si>
  <si>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</si>
  <si>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</si>
  <si>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</si>
  <si>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</si>
  <si>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</si>
  <si>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</si>
  <si>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</si>
  <si>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</si>
  <si>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</si>
  <si>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</si>
  <si>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</si>
  <si>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</si>
  <si>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</si>
  <si>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</si>
  <si>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</si>
  <si>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</si>
  <si>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</si>
  <si>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</si>
  <si>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</si>
  <si>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</si>
  <si>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</si>
  <si>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</si>
  <si>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</si>
  <si>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</si>
  <si>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</si>
  <si>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</si>
  <si>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</si>
  <si>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</si>
  <si>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</si>
  <si>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</si>
  <si>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</si>
  <si>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</si>
  <si>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</si>
  <si>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</si>
  <si>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</si>
  <si>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</si>
  <si>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</si>
  <si>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</si>
  <si>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</si>
  <si>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</si>
  <si>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</si>
  <si>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</si>
  <si>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</si>
  <si>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</si>
  <si>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</si>
  <si>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</si>
  <si>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</si>
  <si>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</si>
  <si>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</si>
  <si>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</si>
  <si>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</si>
  <si>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</si>
  <si>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</si>
  <si>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</si>
  <si>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</si>
  <si>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</si>
  <si>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</si>
  <si>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</si>
  <si>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</si>
  <si>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</si>
  <si>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</si>
  <si>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</si>
  <si>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</si>
  <si>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</si>
  <si>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</si>
  <si>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</si>
  <si>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</si>
  <si>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</si>
  <si>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</si>
  <si>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</si>
  <si>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</si>
  <si>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</si>
  <si>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</si>
  <si>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</si>
  <si>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</si>
  <si>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</si>
  <si>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</si>
  <si>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</si>
  <si>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</si>
  <si>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</si>
  <si>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</si>
  <si>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</si>
  <si>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</si>
  <si>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</si>
  <si>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</si>
  <si>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</si>
  <si>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</si>
  <si>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</si>
  <si>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</si>
  <si>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</si>
  <si>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</si>
  <si>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</si>
  <si>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</si>
  <si>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</si>
  <si>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</si>
  <si>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</si>
  <si>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</si>
  <si>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</si>
  <si>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</si>
  <si>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</si>
  <si>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</si>
  <si>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</si>
  <si>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</si>
  <si>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</si>
  <si>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</si>
  <si>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</si>
  <si>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</si>
  <si>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</si>
  <si>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</si>
  <si>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</si>
  <si>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</si>
  <si>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</si>
  <si>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</si>
  <si>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</si>
  <si>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</si>
  <si>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</si>
  <si>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</si>
  <si>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</si>
  <si>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</si>
  <si>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</si>
  <si>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</si>
  <si>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</si>
  <si>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</si>
  <si>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</si>
  <si>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</si>
  <si>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</si>
  <si>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</si>
  <si>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</si>
  <si>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</si>
  <si>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</si>
  <si>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</si>
  <si>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</si>
  <si>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</si>
  <si>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</si>
  <si>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</si>
  <si>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</si>
  <si>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</si>
  <si>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</si>
  <si>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</si>
  <si>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</si>
  <si>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</si>
  <si>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</si>
  <si>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</si>
  <si>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</si>
  <si>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</si>
  <si>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</si>
  <si>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</si>
  <si>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</si>
  <si>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</si>
  <si>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</si>
  <si>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</si>
  <si>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</si>
  <si>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</si>
  <si>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</si>
  <si>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</si>
  <si>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</si>
  <si>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</si>
  <si>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</si>
  <si>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</si>
  <si>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</si>
  <si>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</si>
  <si>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</si>
  <si>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</si>
  <si>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</si>
  <si>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</si>
  <si>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</si>
  <si>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</si>
  <si>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</si>
  <si>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</si>
  <si>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</si>
  <si>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</si>
  <si>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</si>
  <si>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</si>
  <si>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</si>
  <si>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</si>
  <si>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</si>
  <si>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</si>
  <si>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</si>
  <si>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</si>
  <si>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</si>
  <si>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</si>
  <si>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</si>
  <si>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</si>
  <si>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</si>
  <si>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</si>
  <si>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</si>
  <si>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</si>
  <si>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</si>
  <si>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</si>
  <si>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</si>
  <si>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</si>
  <si>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</si>
  <si>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</si>
  <si>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</si>
  <si>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</si>
  <si>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</si>
  <si>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</si>
  <si>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</si>
  <si>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</si>
  <si>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</si>
  <si>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</si>
  <si>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</si>
  <si>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</si>
  <si>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</si>
  <si>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</si>
  <si>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</si>
  <si>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</si>
  <si>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</si>
  <si>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</si>
  <si>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</si>
  <si>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</si>
  <si>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</si>
  <si>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</si>
  <si>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</si>
  <si>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</si>
  <si>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</si>
  <si>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</si>
  <si>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</si>
  <si>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</si>
  <si>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</si>
  <si>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</si>
  <si>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</si>
  <si>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</si>
  <si>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</si>
  <si>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</si>
  <si>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</si>
  <si>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</si>
  <si>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</si>
  <si>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</si>
  <si>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</si>
  <si>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</si>
  <si>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</si>
  <si>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</si>
  <si>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</si>
  <si>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</si>
  <si>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</si>
  <si>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</si>
  <si>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</si>
  <si>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</si>
  <si>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</si>
  <si>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</si>
  <si>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</si>
  <si>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</si>
  <si>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</si>
  <si>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</si>
  <si>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</si>
  <si>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</si>
  <si>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</si>
  <si>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</si>
  <si>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</si>
  <si>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</si>
  <si>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</si>
  <si>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</si>
  <si>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</si>
  <si>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</si>
  <si>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</si>
  <si>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</si>
  <si>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</si>
  <si>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</si>
  <si>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</si>
  <si>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</si>
  <si>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</si>
  <si>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</si>
  <si>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</si>
  <si>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</si>
  <si>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</si>
  <si>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</si>
  <si>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</si>
  <si>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</si>
  <si>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</si>
  <si>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</si>
  <si>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</si>
  <si>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</si>
  <si>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</si>
  <si>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</si>
  <si>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</si>
  <si>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</si>
  <si>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</si>
  <si>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</si>
  <si>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</si>
  <si>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</si>
  <si>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</si>
  <si>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</si>
  <si>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</si>
  <si>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</si>
  <si>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</si>
  <si>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</si>
  <si>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</si>
  <si>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</si>
  <si>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</si>
  <si>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</si>
  <si>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</si>
  <si>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</si>
  <si>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</si>
  <si>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</si>
  <si>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</si>
  <si>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</si>
  <si>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</si>
  <si>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</si>
  <si>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</si>
  <si>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</si>
  <si>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</si>
  <si>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</si>
  <si>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</si>
  <si>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</si>
  <si>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</si>
  <si>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</si>
  <si>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</si>
  <si>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</si>
  <si>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</si>
  <si>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</si>
  <si>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</si>
  <si>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</si>
  <si>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</si>
  <si>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</si>
  <si>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</si>
  <si>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</si>
  <si>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</si>
  <si>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</si>
  <si>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</si>
  <si>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</si>
  <si>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</si>
  <si>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</si>
  <si>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</si>
  <si>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</si>
  <si>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</si>
  <si>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</si>
  <si>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</si>
  <si>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</si>
  <si>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</si>
  <si>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</si>
  <si>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</si>
  <si>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</si>
  <si>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</si>
  <si>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</si>
  <si>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</si>
  <si>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</si>
  <si>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</si>
  <si>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</si>
  <si>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</si>
  <si>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</si>
  <si>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</si>
  <si>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</si>
  <si>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</si>
  <si>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</si>
  <si>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</si>
  <si>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</si>
  <si>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</si>
  <si>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</si>
  <si>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</si>
  <si>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</si>
  <si>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</si>
  <si>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</si>
  <si>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</si>
  <si>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</si>
  <si>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</si>
  <si>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</si>
  <si>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</si>
  <si>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</si>
  <si>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</si>
  <si>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</si>
  <si>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</si>
  <si>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</si>
  <si>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</si>
  <si>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</si>
  <si>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</si>
  <si>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</si>
  <si>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</si>
  <si>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</si>
  <si>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</si>
  <si>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</si>
  <si>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</si>
  <si>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</si>
  <si>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</si>
  <si>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</si>
  <si>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</si>
  <si>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</si>
  <si>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</si>
  <si>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</si>
  <si>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</si>
  <si>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</si>
  <si>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</si>
  <si>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</si>
  <si>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</si>
  <si>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</si>
  <si>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</si>
  <si>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</si>
  <si>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</si>
  <si>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</si>
  <si>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</si>
  <si>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</si>
  <si>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</si>
  <si>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</si>
  <si>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</si>
  <si>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</si>
  <si>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</si>
  <si>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</si>
  <si>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</si>
  <si>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</si>
  <si>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</si>
  <si>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</si>
  <si>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</si>
  <si>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</si>
  <si>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</si>
  <si>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</si>
  <si>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</si>
  <si>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</si>
  <si>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</si>
  <si>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</si>
  <si>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</si>
  <si>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</si>
  <si>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</si>
  <si>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</si>
  <si>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</si>
  <si>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</si>
  <si>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</si>
  <si>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</si>
  <si>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</si>
  <si>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</si>
  <si>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</si>
  <si>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</si>
  <si>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</si>
  <si>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</si>
  <si>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</si>
  <si>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</si>
  <si>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</si>
  <si>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</si>
  <si>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</si>
  <si>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</si>
  <si>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</si>
  <si>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</si>
  <si>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</si>
  <si>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</si>
  <si>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</si>
  <si>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</si>
  <si>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</si>
  <si>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</si>
  <si>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</si>
  <si>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</si>
  <si>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</si>
  <si>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</si>
  <si>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</si>
  <si>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</si>
  <si>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</si>
  <si>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</si>
  <si>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</si>
  <si>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</si>
  <si>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</si>
  <si>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</si>
  <si>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</si>
  <si>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</si>
  <si>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</si>
  <si>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</si>
  <si>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</si>
  <si>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</si>
  <si>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</si>
  <si>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</si>
  <si>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</si>
  <si>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</si>
  <si>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</si>
  <si>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</si>
  <si>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</si>
  <si>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</si>
  <si>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</si>
  <si>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</si>
  <si>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</si>
  <si>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</si>
  <si>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</si>
  <si>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</si>
  <si>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</si>
  <si>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</si>
  <si>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</si>
  <si>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</si>
  <si>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</si>
  <si>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</si>
  <si>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</si>
  <si>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</si>
  <si>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</si>
  <si>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</si>
  <si>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</si>
  <si>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</si>
  <si>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</si>
  <si>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</si>
  <si>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</si>
  <si>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</si>
  <si>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</si>
  <si>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</si>
  <si>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</si>
  <si>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</si>
  <si>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</si>
  <si>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</si>
  <si>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</si>
  <si>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</si>
  <si>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</si>
  <si>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</si>
  <si>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</si>
  <si>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</si>
  <si>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</si>
  <si>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</si>
  <si>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</si>
  <si>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</si>
  <si>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</si>
  <si>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</si>
  <si>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</si>
  <si>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</si>
  <si>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</si>
  <si>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</si>
  <si>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</si>
  <si>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</si>
  <si>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</si>
  <si>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</si>
  <si>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</si>
  <si>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</si>
  <si>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</si>
  <si>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</si>
  <si>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</si>
  <si>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</si>
  <si>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</si>
  <si>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</si>
  <si>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</si>
  <si>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</si>
  <si>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</si>
  <si>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</si>
  <si>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</si>
  <si>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</si>
  <si>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</si>
  <si>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</si>
  <si>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</si>
  <si>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</si>
  <si>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</si>
  <si>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</si>
  <si>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</si>
  <si>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</si>
  <si>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</si>
  <si>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</si>
  <si>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</si>
  <si>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</si>
  <si>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</si>
  <si>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</si>
  <si>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</si>
  <si>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</si>
  <si>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</si>
  <si>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</si>
  <si>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</si>
  <si>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</si>
  <si>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</si>
  <si>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</si>
  <si>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</si>
  <si>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</si>
  <si>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</si>
  <si>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</si>
  <si>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</si>
  <si>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</si>
  <si>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</si>
  <si>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</si>
  <si>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</si>
  <si>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</si>
  <si>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</si>
  <si>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</si>
  <si>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</si>
  <si>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</si>
  <si>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</si>
  <si>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</si>
  <si>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</si>
  <si>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</si>
  <si>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</si>
  <si>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</si>
  <si>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</si>
  <si>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</si>
  <si>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</si>
  <si>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</si>
  <si>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</si>
  <si>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</si>
  <si>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</si>
  <si>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</si>
  <si>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</si>
  <si>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</si>
  <si>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</si>
  <si>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</si>
  <si>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</si>
  <si>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</si>
  <si>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</si>
  <si>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</si>
  <si>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</si>
  <si>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</si>
  <si>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</si>
  <si>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</si>
  <si>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</si>
  <si>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</si>
  <si>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</si>
  <si>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</si>
  <si>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</si>
  <si>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</si>
  <si>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</si>
  <si>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</si>
  <si>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</si>
  <si>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</si>
  <si>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</si>
  <si>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</si>
  <si>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</si>
  <si>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</si>
  <si>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</si>
  <si>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</si>
  <si>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</si>
  <si>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</si>
  <si>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</si>
  <si>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</si>
  <si>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</si>
  <si>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</si>
  <si>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</si>
  <si>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</si>
  <si>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</si>
  <si>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</si>
  <si>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</si>
  <si>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</si>
  <si>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</si>
  <si>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</si>
  <si>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</si>
  <si>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</si>
  <si>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</si>
  <si>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</si>
  <si>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</si>
  <si>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</si>
  <si>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</si>
  <si>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</si>
  <si>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</si>
  <si>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</si>
  <si>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</si>
  <si>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</si>
  <si>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</si>
  <si>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</si>
  <si>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</si>
  <si>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</si>
  <si>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</si>
  <si>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</si>
  <si>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</si>
  <si>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</si>
  <si>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</si>
  <si>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</si>
  <si>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</si>
  <si>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</si>
  <si>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</si>
  <si>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</si>
  <si>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</si>
  <si>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</si>
  <si>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</si>
  <si>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</si>
  <si>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</si>
  <si>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</si>
  <si>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</si>
  <si>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</si>
  <si>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</si>
  <si>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</si>
  <si>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</si>
  <si>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</si>
  <si>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</si>
  <si>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</si>
  <si>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</si>
  <si>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</si>
  <si>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</si>
  <si>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</si>
  <si>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</si>
  <si>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</si>
  <si>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</si>
  <si>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</si>
  <si>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</si>
  <si>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</si>
  <si>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</si>
  <si>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</si>
  <si>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</si>
  <si>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</si>
  <si>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</si>
  <si>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</si>
  <si>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</si>
  <si>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</si>
  <si>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</si>
  <si>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</si>
  <si>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</si>
  <si>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</si>
  <si>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</si>
  <si>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</si>
  <si>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</si>
  <si>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</si>
  <si>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</si>
  <si>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</si>
  <si>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</si>
  <si>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</si>
  <si>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</si>
  <si>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</si>
  <si>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</si>
  <si>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</si>
  <si>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</si>
  <si>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</si>
  <si>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</si>
  <si>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</si>
  <si>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</si>
  <si>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</si>
  <si>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</si>
  <si>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</si>
  <si>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</si>
  <si>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</si>
  <si>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</si>
  <si>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</si>
  <si>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</si>
  <si>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</si>
  <si>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</si>
  <si>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</si>
  <si>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</si>
  <si>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</si>
  <si>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</si>
  <si>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</si>
  <si>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</si>
  <si>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</si>
  <si>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</si>
  <si>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</si>
  <si>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</si>
  <si>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</si>
  <si>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</si>
  <si>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</si>
  <si>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</si>
  <si>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</si>
  <si>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</si>
  <si>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</si>
  <si>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</si>
  <si>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</si>
  <si>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</si>
  <si>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</si>
  <si>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</si>
  <si>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</si>
  <si>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</si>
  <si>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</si>
  <si>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</si>
  <si>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</si>
  <si>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</si>
  <si>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</si>
  <si>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</si>
  <si>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</si>
  <si>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</si>
  <si>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</si>
  <si>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</si>
  <si>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</si>
  <si>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</si>
  <si>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</si>
  <si>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</si>
  <si>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</si>
  <si>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</si>
  <si>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</si>
  <si>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</si>
  <si>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</si>
  <si>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</si>
  <si>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</si>
  <si>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</si>
  <si>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</si>
  <si>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</si>
  <si>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</si>
  <si>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</si>
  <si>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</si>
  <si>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</si>
  <si>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</si>
  <si>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</si>
  <si>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</si>
  <si>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</si>
  <si>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</si>
  <si>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</si>
  <si>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</si>
  <si>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</si>
  <si>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</si>
  <si>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</si>
  <si>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</si>
  <si>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</si>
  <si>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</si>
  <si>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</si>
  <si>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</si>
  <si>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</si>
  <si>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</si>
  <si>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</si>
  <si>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</si>
  <si>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</si>
  <si>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</si>
  <si>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</si>
  <si>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</si>
  <si>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</si>
  <si>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</si>
  <si>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</si>
  <si>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</si>
  <si>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</si>
  <si>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</si>
  <si>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</si>
  <si>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</si>
  <si>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</si>
  <si>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</si>
  <si>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</si>
  <si>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</si>
  <si>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</si>
  <si>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</si>
  <si>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</si>
  <si>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</si>
  <si>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</si>
  <si>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</si>
  <si>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</si>
  <si>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</si>
  <si>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</si>
  <si>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</si>
  <si>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</si>
  <si>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</si>
  <si>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</si>
  <si>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</si>
  <si>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</si>
  <si>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</si>
  <si>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</si>
  <si>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</si>
  <si>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</si>
  <si>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</si>
  <si>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</si>
  <si>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</si>
  <si>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</si>
  <si>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</si>
  <si>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</si>
  <si>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</si>
  <si>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</si>
  <si>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</si>
  <si>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</si>
  <si>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</si>
  <si>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</si>
  <si>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</si>
  <si>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</si>
  <si>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</si>
  <si>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</si>
  <si>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</si>
  <si>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</si>
  <si>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</si>
  <si>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</si>
  <si>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</si>
  <si>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</si>
  <si>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</si>
  <si>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</si>
  <si>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</si>
  <si>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</si>
  <si>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</si>
  <si>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</si>
  <si>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</si>
  <si>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</si>
  <si>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</si>
  <si>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</si>
  <si>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</si>
  <si>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</si>
  <si>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</si>
  <si>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</si>
  <si>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</si>
  <si>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</si>
  <si>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</si>
  <si>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</si>
  <si>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</si>
  <si>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</si>
  <si>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</si>
  <si>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</si>
  <si>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</si>
  <si>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</si>
  <si>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</si>
  <si>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</si>
  <si>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</si>
  <si>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</si>
  <si>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</si>
  <si>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</si>
  <si>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</si>
  <si>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</si>
  <si>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</si>
  <si>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</si>
  <si>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</si>
  <si>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</si>
  <si>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</si>
  <si>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</si>
  <si>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</si>
  <si>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</si>
  <si>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</si>
  <si>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</si>
  <si>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</si>
  <si>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</si>
  <si>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</si>
  <si>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</si>
  <si>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</si>
  <si>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</si>
  <si>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</si>
  <si>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</si>
  <si>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</si>
  <si>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</si>
  <si>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</si>
  <si>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</si>
  <si>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</si>
  <si>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</si>
  <si>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</si>
  <si>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</si>
  <si>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</si>
  <si>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</si>
  <si>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</si>
  <si>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</si>
  <si>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</si>
  <si>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</si>
  <si>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</si>
  <si>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</si>
  <si>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</si>
  <si>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</si>
  <si>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</si>
  <si>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</si>
  <si>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</si>
  <si>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</si>
  <si>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</si>
  <si>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</si>
  <si>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</si>
  <si>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</si>
  <si>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</si>
  <si>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</si>
  <si>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</si>
  <si>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</si>
  <si>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</si>
  <si>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</si>
  <si>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</si>
  <si>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</si>
  <si>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</si>
  <si>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</si>
  <si>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</si>
  <si>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</si>
  <si>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</si>
  <si>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</si>
  <si>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</si>
  <si>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</si>
  <si>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</si>
  <si>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</si>
  <si>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</si>
  <si>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</si>
  <si>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</si>
  <si>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</si>
  <si>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</si>
  <si>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</si>
  <si>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</si>
  <si>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</si>
  <si>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</si>
  <si>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</si>
  <si>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</si>
  <si>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</si>
  <si>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</si>
  <si>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</si>
  <si>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</si>
  <si>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</si>
  <si>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</si>
  <si>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</si>
  <si>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</si>
  <si>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</si>
  <si>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</si>
  <si>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</si>
  <si>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</si>
  <si>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</si>
  <si>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</si>
  <si>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</si>
  <si>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</si>
  <si>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</si>
  <si>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</si>
  <si>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</si>
  <si>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</si>
  <si>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</si>
  <si>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</si>
  <si>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</si>
  <si>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</si>
  <si>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</si>
  <si>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</si>
  <si>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</si>
  <si>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</si>
  <si>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</si>
  <si>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</si>
  <si>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</si>
  <si>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</si>
  <si>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</si>
  <si>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</si>
  <si>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</si>
  <si>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</si>
  <si>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</si>
  <si>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</si>
  <si>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</si>
  <si>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</si>
  <si>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</si>
  <si>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</si>
  <si>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</si>
  <si>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</si>
  <si>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</si>
  <si>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</si>
  <si>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</si>
  <si>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</si>
  <si>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</si>
  <si>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</si>
  <si>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</si>
  <si>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</si>
  <si>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</si>
  <si>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</si>
  <si>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</si>
  <si>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</si>
  <si>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</si>
  <si>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</si>
  <si>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</si>
  <si>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</si>
  <si>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</si>
  <si>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</si>
  <si>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</si>
  <si>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</si>
  <si>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</si>
  <si>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</si>
  <si>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</si>
  <si>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</si>
  <si>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</si>
  <si>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</si>
  <si>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</si>
  <si>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</si>
  <si>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</si>
  <si>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</si>
  <si>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</si>
  <si>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</si>
  <si>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</si>
  <si>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</si>
  <si>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</si>
  <si>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</si>
  <si>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</si>
  <si>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</si>
  <si>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</si>
  <si>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</si>
  <si>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</si>
  <si>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</si>
  <si>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</si>
  <si>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</si>
  <si>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</si>
  <si>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</si>
  <si>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</si>
  <si>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</si>
  <si>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</si>
  <si>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</si>
  <si>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</si>
  <si>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</si>
  <si>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</si>
  <si>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</si>
  <si>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</si>
  <si>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</si>
  <si>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</si>
  <si>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</si>
  <si>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</si>
  <si>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</si>
  <si>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</si>
  <si>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</si>
  <si>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</si>
  <si>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</si>
  <si>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</si>
  <si>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</si>
  <si>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</si>
  <si>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</si>
  <si>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</si>
  <si>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</si>
  <si>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</si>
  <si>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</si>
  <si>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</si>
  <si>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</si>
  <si>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</si>
  <si>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</si>
  <si>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</si>
  <si>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</si>
  <si>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</si>
  <si>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</si>
  <si>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</si>
  <si>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</si>
  <si>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</si>
  <si>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</si>
  <si>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</si>
  <si>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</si>
  <si>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</si>
  <si>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</si>
  <si>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</si>
  <si>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</si>
  <si>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</si>
  <si>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</si>
  <si>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</si>
  <si>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</si>
  <si>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</si>
  <si>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</si>
  <si>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</si>
  <si>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</si>
  <si>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</si>
  <si>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</si>
  <si>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</si>
  <si>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</si>
  <si>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</si>
  <si>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</si>
  <si>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</si>
  <si>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</si>
  <si>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</si>
  <si>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</si>
  <si>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</si>
  <si>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</si>
  <si>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</si>
  <si>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</si>
  <si>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</si>
  <si>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</si>
  <si>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</si>
  <si>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</si>
  <si>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</si>
  <si>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</si>
  <si>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</si>
  <si>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</si>
  <si>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</si>
  <si>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</si>
  <si>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</si>
  <si>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</si>
  <si>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</si>
  <si>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</si>
  <si>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</si>
  <si>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</si>
  <si>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</si>
  <si>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</si>
  <si>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</si>
  <si>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</si>
  <si>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</si>
  <si>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</si>
  <si>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</si>
  <si>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</si>
  <si>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</si>
  <si>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</si>
  <si>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</si>
  <si>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</si>
  <si>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</si>
  <si>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</si>
  <si>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</si>
  <si>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</si>
  <si>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</si>
  <si>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</si>
  <si>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</si>
  <si>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</si>
  <si>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</si>
  <si>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</si>
  <si>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</si>
  <si>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</si>
  <si>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</si>
  <si>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</si>
  <si>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</si>
  <si>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</si>
  <si>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</si>
  <si>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</si>
  <si>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</si>
  <si>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</si>
  <si>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</si>
  <si>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</si>
  <si>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</si>
  <si>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</si>
  <si>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</si>
  <si>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</si>
  <si>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</si>
  <si>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</si>
  <si>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</si>
  <si>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</si>
  <si>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</si>
  <si>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</si>
  <si>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</si>
  <si>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</si>
  <si>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</si>
  <si>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</si>
  <si>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</si>
  <si>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</si>
  <si>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</si>
  <si>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</si>
  <si>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</si>
  <si>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</si>
  <si>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</si>
  <si>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</si>
  <si>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</si>
  <si>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</si>
  <si>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</si>
  <si>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</si>
  <si>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</si>
  <si>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</si>
  <si>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</si>
  <si>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</si>
  <si>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</si>
  <si>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</si>
  <si>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</si>
  <si>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</si>
  <si>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</si>
  <si>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</si>
  <si>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</si>
  <si>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</si>
  <si>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</si>
  <si>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</si>
  <si>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</si>
  <si>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</si>
  <si>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</si>
  <si>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</si>
  <si>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</si>
  <si>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</si>
  <si>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</si>
  <si>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</si>
  <si>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</si>
  <si>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</si>
  <si>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</si>
  <si>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</si>
  <si>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</si>
  <si>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</si>
  <si>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</si>
  <si>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</si>
  <si>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</si>
  <si>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</si>
  <si>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</si>
  <si>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</si>
  <si>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</si>
  <si>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</si>
  <si>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</si>
  <si>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</si>
  <si>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</si>
  <si>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</si>
  <si>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</si>
  <si>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</si>
  <si>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</si>
  <si>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</si>
  <si>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</si>
  <si>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</si>
  <si>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</si>
  <si>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</si>
  <si>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</si>
  <si>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</si>
  <si>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</si>
  <si>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</si>
  <si>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</si>
  <si>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</si>
  <si>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</si>
  <si>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</si>
  <si>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</si>
  <si>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</si>
  <si>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</si>
  <si>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</si>
  <si>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</si>
  <si>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</si>
  <si>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</si>
  <si>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</si>
  <si>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</si>
  <si>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</si>
  <si>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</si>
  <si>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</si>
  <si>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</si>
  <si>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</si>
  <si>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</si>
  <si>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</si>
  <si>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</si>
  <si>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</si>
  <si>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</si>
  <si>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</si>
  <si>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</si>
  <si>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</si>
  <si>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</si>
  <si>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</si>
  <si>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</si>
  <si>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</si>
  <si>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</si>
  <si>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</si>
  <si>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</si>
  <si>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</si>
  <si>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</si>
  <si>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</si>
  <si>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</si>
  <si>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</si>
  <si>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</si>
  <si>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</si>
  <si>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</si>
  <si>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</si>
  <si>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</si>
  <si>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</si>
  <si>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</si>
  <si>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</si>
  <si>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</si>
  <si>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</si>
  <si>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</si>
  <si>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</si>
  <si>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</si>
  <si>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</si>
  <si>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</si>
  <si>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</si>
  <si>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</si>
  <si>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</si>
  <si>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</si>
  <si>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</si>
  <si>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</si>
  <si>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</si>
  <si>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</si>
  <si>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</si>
  <si>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</si>
  <si>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</si>
  <si>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</si>
  <si>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</si>
  <si>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</si>
  <si>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</si>
  <si>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</si>
  <si>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</si>
  <si>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</si>
  <si>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</si>
  <si>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</si>
  <si>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</si>
  <si>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</si>
  <si>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</si>
  <si>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</si>
  <si>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</si>
  <si>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</si>
  <si>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</si>
  <si>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</si>
  <si>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</si>
  <si>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</si>
  <si>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</si>
  <si>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</si>
  <si>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</si>
  <si>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</si>
  <si>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</si>
  <si>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</si>
  <si>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</si>
  <si>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</si>
  <si>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</si>
  <si>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</si>
  <si>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</si>
  <si>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</si>
  <si>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</si>
  <si>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</si>
  <si>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</si>
  <si>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</si>
  <si>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</si>
  <si>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</si>
  <si>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</si>
  <si>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</si>
  <si>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</si>
  <si>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</si>
  <si>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</si>
  <si>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</si>
  <si>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</si>
  <si>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</si>
  <si>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</si>
  <si>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</si>
  <si>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</si>
  <si>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</si>
  <si>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</si>
  <si>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</si>
  <si>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</si>
  <si>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</si>
  <si>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</si>
  <si>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</si>
  <si>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</si>
  <si>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</si>
  <si>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</si>
  <si>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</si>
  <si>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</si>
  <si>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</si>
  <si>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</si>
  <si>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</si>
  <si>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</si>
  <si>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</si>
  <si>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</si>
  <si>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</si>
  <si>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</si>
  <si>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</si>
  <si>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</si>
  <si>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</si>
  <si>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</si>
  <si>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</si>
  <si>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</si>
  <si>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</si>
  <si>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</si>
  <si>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</si>
  <si>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</si>
  <si>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</si>
  <si>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</si>
  <si>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</si>
  <si>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</si>
  <si>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</si>
  <si>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</si>
  <si>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</si>
  <si>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</si>
  <si>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</si>
  <si>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</si>
  <si>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</si>
  <si>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</si>
  <si>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</si>
  <si>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</si>
  <si>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</si>
  <si>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</si>
  <si>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</si>
  <si>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</si>
  <si>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</si>
  <si>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</si>
  <si>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</si>
  <si>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</si>
  <si>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</si>
  <si>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</si>
  <si>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</si>
  <si>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</si>
  <si>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</si>
  <si>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</si>
  <si>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</si>
  <si>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</si>
  <si>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</si>
  <si>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</si>
  <si>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</si>
  <si>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</si>
  <si>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</si>
  <si>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</si>
  <si>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</si>
  <si>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</si>
  <si>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</si>
  <si>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</si>
  <si>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</si>
  <si>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</si>
  <si>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</si>
  <si>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</si>
  <si>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</si>
  <si>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</si>
  <si>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</si>
  <si>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</si>
  <si>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</si>
  <si>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</si>
  <si>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</si>
  <si>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</si>
  <si>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</si>
  <si>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</si>
  <si>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</si>
  <si>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</si>
  <si>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</si>
  <si>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</si>
  <si>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</si>
  <si>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</si>
  <si>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</si>
  <si>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</si>
  <si>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</si>
  <si>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</si>
  <si>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</si>
  <si>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</si>
  <si>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</si>
  <si>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</si>
  <si>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</si>
  <si>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</si>
  <si>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</si>
  <si>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</si>
  <si>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</si>
  <si>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</si>
  <si>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</si>
  <si>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</si>
  <si>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</si>
  <si>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</si>
  <si>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</si>
  <si>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</si>
  <si>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</si>
  <si>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</si>
  <si>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</si>
  <si>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</si>
  <si>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</si>
  <si>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</si>
  <si>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</si>
  <si>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</si>
  <si>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</si>
  <si>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</si>
  <si>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</si>
  <si>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</si>
  <si>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</si>
  <si>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</si>
  <si>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</si>
  <si>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</si>
  <si>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</si>
  <si>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</si>
  <si>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</si>
  <si>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</si>
  <si>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</si>
  <si>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</si>
  <si>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</si>
  <si>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</si>
  <si>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</si>
  <si>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</si>
  <si>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</si>
  <si>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</si>
  <si>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</si>
  <si>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</si>
  <si>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</si>
  <si>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</si>
  <si>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</si>
  <si>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</si>
  <si>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</si>
  <si>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</si>
  <si>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</si>
  <si>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</si>
  <si>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</si>
  <si>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</si>
  <si>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</si>
  <si>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</si>
  <si>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</si>
  <si>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</si>
  <si>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</si>
  <si>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</si>
  <si>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</si>
  <si>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</si>
  <si>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</si>
  <si>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</si>
  <si>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</si>
  <si>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</si>
  <si>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</si>
  <si>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</si>
  <si>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</si>
  <si>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</si>
  <si>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</si>
  <si>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</si>
  <si>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</si>
  <si>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</si>
  <si>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</si>
  <si>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</si>
  <si>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</si>
  <si>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</si>
  <si>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</si>
  <si>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</si>
  <si>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</si>
  <si>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</si>
  <si>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</si>
  <si>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</si>
  <si>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</si>
  <si>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</si>
  <si>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</si>
  <si>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</si>
  <si>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</si>
  <si>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</si>
  <si>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</si>
  <si>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</si>
  <si>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</si>
  <si>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</si>
  <si>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</si>
  <si>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</si>
  <si>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</si>
  <si>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</si>
  <si>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</si>
  <si>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</si>
  <si>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</si>
  <si>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</si>
  <si>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</si>
  <si>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</si>
  <si>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</si>
  <si>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</si>
  <si>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</si>
  <si>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</si>
  <si>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</si>
  <si>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</si>
  <si>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</si>
  <si>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</si>
  <si>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</si>
  <si>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</si>
  <si>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</si>
  <si>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</si>
  <si>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</si>
  <si>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</si>
  <si>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</si>
  <si>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</si>
  <si>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</si>
  <si>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</si>
  <si>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</si>
  <si>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</si>
  <si>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</si>
  <si>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</si>
  <si>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</si>
  <si>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</si>
  <si>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</si>
  <si>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</si>
  <si>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</si>
  <si>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</si>
  <si>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</si>
  <si>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</si>
  <si>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</si>
  <si>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</si>
  <si>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</si>
  <si>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</si>
  <si>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</si>
  <si>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</si>
  <si>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</si>
  <si>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</si>
  <si>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</si>
  <si>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</si>
  <si>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</si>
  <si>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</si>
  <si>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</si>
  <si>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</si>
  <si>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</si>
  <si>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</si>
  <si>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</si>
  <si>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</si>
  <si>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</si>
  <si>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</si>
  <si>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</si>
  <si>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</si>
  <si>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</si>
  <si>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</si>
  <si>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</si>
  <si>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</si>
  <si>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</si>
  <si>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</si>
  <si>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</si>
  <si>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</si>
  <si>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</si>
  <si>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</si>
  <si>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</si>
  <si>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</si>
  <si>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</si>
  <si>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</si>
  <si>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</si>
  <si>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</si>
  <si>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</si>
  <si>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</si>
  <si>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</si>
  <si>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</si>
  <si>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</si>
  <si>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</si>
  <si>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</si>
  <si>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</si>
  <si>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</si>
  <si>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</si>
  <si>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</si>
  <si>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</si>
  <si>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</si>
  <si>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</si>
  <si>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</si>
  <si>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</si>
  <si>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</si>
  <si>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</si>
  <si>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</si>
  <si>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</si>
  <si>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</si>
  <si>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</si>
  <si>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</si>
  <si>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</si>
  <si>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</si>
  <si>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</si>
  <si>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</si>
  <si>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</si>
  <si>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</si>
  <si>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</si>
  <si>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</si>
  <si>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</si>
  <si>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</si>
  <si>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</si>
  <si>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</si>
  <si>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</si>
  <si>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</si>
  <si>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</si>
  <si>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</si>
  <si>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</si>
  <si>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</si>
  <si>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</si>
  <si>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</si>
  <si>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</si>
  <si>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</si>
  <si>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</si>
  <si>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</si>
  <si>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</si>
  <si>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</si>
  <si>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</si>
  <si>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</si>
  <si>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</si>
  <si>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</si>
  <si>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</si>
  <si>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</si>
  <si>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</si>
  <si>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</si>
  <si>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</si>
  <si>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</si>
  <si>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</si>
  <si>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</si>
  <si>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</si>
  <si>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</si>
  <si>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</si>
  <si>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</si>
  <si>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</si>
  <si>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</si>
  <si>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</si>
  <si>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</si>
  <si>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</si>
  <si>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</si>
  <si>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</si>
  <si>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</si>
  <si>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</si>
  <si>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</si>
  <si>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</si>
  <si>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</si>
  <si>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</si>
  <si>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</si>
  <si>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</si>
  <si>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</si>
  <si>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</si>
  <si>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</si>
  <si>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</si>
  <si>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</si>
  <si>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</si>
  <si>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</si>
  <si>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</si>
  <si>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</si>
  <si>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</si>
  <si>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</si>
  <si>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</si>
  <si>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</si>
  <si>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</si>
  <si>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</si>
  <si>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</si>
  <si>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</si>
  <si>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</si>
  <si>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</si>
  <si>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</si>
  <si>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</si>
  <si>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</si>
  <si>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</si>
  <si>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</si>
  <si>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</si>
  <si>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</si>
  <si>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</si>
  <si>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</si>
  <si>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</si>
  <si>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</si>
  <si>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</si>
  <si>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</si>
  <si>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</si>
  <si>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</si>
  <si>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</si>
  <si>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</si>
  <si>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</si>
  <si>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</si>
  <si>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</si>
  <si>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</si>
  <si>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</si>
  <si>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</si>
  <si>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</si>
  <si>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</si>
  <si>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</si>
  <si>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</si>
  <si>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</si>
  <si>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</si>
  <si>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</si>
  <si>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</si>
  <si>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</si>
  <si>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</si>
  <si>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</si>
  <si>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</si>
  <si>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</si>
  <si>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</si>
  <si>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</si>
  <si>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</si>
  <si>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</si>
  <si>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</si>
  <si>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</si>
  <si>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</si>
  <si>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</si>
  <si>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</si>
  <si>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</si>
  <si>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</si>
  <si>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</si>
  <si>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</si>
  <si>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</si>
  <si>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</si>
  <si>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</si>
  <si>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</si>
  <si>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</si>
  <si>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</si>
  <si>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</si>
  <si>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</si>
  <si>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</si>
  <si>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</si>
  <si>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</si>
  <si>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</si>
  <si>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</si>
  <si>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</si>
  <si>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</si>
  <si>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</si>
  <si>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</si>
  <si>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</si>
  <si>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</si>
  <si>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</si>
  <si>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</si>
  <si>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</si>
  <si>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</si>
  <si>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</si>
  <si>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</si>
  <si>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</si>
  <si>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</si>
  <si>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</si>
  <si>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</si>
  <si>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</si>
  <si>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</si>
  <si>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</si>
  <si>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</si>
  <si>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</si>
  <si>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</si>
  <si>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</si>
  <si>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</si>
  <si>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</si>
  <si>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</si>
  <si>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</si>
  <si>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</si>
  <si>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</si>
  <si>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</si>
  <si>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</si>
  <si>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</si>
  <si>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</si>
  <si>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</si>
  <si>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</si>
  <si>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</si>
  <si>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</si>
  <si>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</si>
  <si>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</si>
  <si>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</si>
  <si>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</si>
  <si>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</si>
  <si>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</si>
  <si>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</si>
  <si>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</si>
  <si>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</si>
  <si>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</si>
  <si>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</si>
  <si>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</si>
  <si>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</si>
  <si>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</si>
  <si>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</si>
  <si>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</si>
  <si>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</si>
  <si>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</si>
  <si>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</si>
  <si>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</si>
  <si>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</si>
  <si>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</si>
  <si>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</si>
  <si>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</si>
  <si>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</si>
  <si>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</si>
  <si>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</si>
  <si>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</si>
  <si>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</si>
  <si>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</si>
  <si>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</si>
  <si>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</si>
  <si>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</si>
  <si>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</si>
  <si>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</si>
  <si>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</si>
  <si>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</si>
  <si>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</si>
  <si>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</si>
  <si>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</si>
  <si>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</si>
  <si>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</si>
  <si>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</si>
  <si>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</si>
  <si>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</si>
  <si>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</si>
  <si>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</si>
  <si>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</si>
  <si>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</si>
  <si>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</si>
  <si>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</si>
  <si>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</si>
  <si>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</si>
  <si>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</si>
  <si>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</si>
  <si>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</si>
  <si>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</si>
  <si>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</si>
  <si>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</si>
  <si>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</si>
  <si>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</si>
  <si>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</si>
  <si>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</si>
  <si>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</si>
  <si>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</si>
  <si>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</si>
  <si>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</si>
  <si>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</si>
  <si>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</si>
  <si>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</si>
  <si>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</si>
  <si>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</si>
  <si>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</si>
  <si>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</si>
  <si>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</si>
  <si>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</si>
  <si>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</si>
  <si>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</si>
  <si>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</si>
  <si>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</si>
  <si>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</si>
  <si>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</si>
  <si>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</si>
  <si>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</si>
  <si>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</si>
  <si>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</si>
  <si>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</si>
  <si>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</si>
  <si>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</si>
  <si>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</si>
  <si>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</si>
  <si>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</si>
  <si>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</si>
  <si>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</si>
  <si>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</si>
  <si>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</si>
  <si>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</si>
  <si>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</si>
  <si>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</si>
  <si>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</si>
  <si>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</si>
  <si>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</si>
  <si>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</si>
  <si>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</si>
  <si>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</si>
  <si>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</si>
  <si>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</si>
  <si>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</si>
  <si>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</si>
  <si>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</si>
  <si>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</si>
  <si>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</si>
  <si>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</si>
  <si>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</si>
  <si>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</si>
  <si>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</si>
  <si>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</si>
  <si>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</si>
  <si>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</si>
  <si>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</si>
  <si>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</si>
  <si>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</si>
  <si>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</si>
  <si>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</si>
  <si>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</si>
  <si>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</si>
  <si>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</si>
  <si>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</si>
  <si>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</si>
  <si>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</si>
  <si>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</si>
  <si>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</si>
  <si>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</si>
  <si>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</si>
  <si>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</si>
  <si>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</si>
  <si>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</si>
  <si>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</si>
  <si>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</si>
  <si>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</si>
  <si>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</si>
  <si>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</si>
  <si>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</si>
  <si>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</si>
  <si>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</si>
  <si>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</si>
  <si>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</si>
  <si>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</si>
  <si>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</si>
  <si>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</si>
  <si>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</si>
  <si>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</si>
  <si>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</si>
  <si>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</si>
  <si>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</si>
  <si>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</si>
  <si>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</si>
  <si>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</si>
  <si>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</si>
  <si>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</si>
  <si>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</si>
  <si>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</si>
  <si>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</si>
  <si>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</si>
  <si>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</si>
  <si>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</si>
  <si>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</si>
  <si>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</si>
  <si>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</si>
  <si>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</si>
  <si>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</si>
  <si>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</si>
  <si>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</si>
  <si>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</si>
  <si>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</si>
  <si>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</si>
  <si>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</si>
  <si>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</si>
  <si>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</si>
  <si>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</si>
  <si>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</si>
  <si>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</si>
  <si>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</si>
  <si>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</si>
  <si>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</si>
  <si>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</si>
  <si>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</si>
  <si>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</si>
  <si>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</si>
  <si>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</si>
  <si>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</si>
  <si>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</si>
  <si>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</si>
  <si>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</si>
  <si>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</si>
  <si>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</si>
  <si>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</si>
  <si>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</si>
  <si>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</si>
  <si>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</si>
  <si>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</si>
  <si>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</si>
  <si>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</si>
  <si>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</si>
  <si>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</si>
  <si>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</si>
  <si>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</si>
  <si>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</si>
  <si>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</si>
  <si>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</si>
  <si>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</si>
  <si>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</si>
  <si>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</si>
  <si>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</si>
  <si>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</si>
  <si>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</si>
  <si>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</si>
  <si>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</si>
  <si>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</si>
  <si>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</si>
  <si>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</si>
  <si>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</si>
  <si>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</si>
  <si>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</si>
  <si>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</si>
  <si>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</si>
  <si>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</si>
  <si>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</si>
  <si>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</si>
  <si>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</si>
  <si>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</si>
  <si>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</si>
  <si>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</si>
  <si>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</si>
  <si>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</si>
  <si>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</si>
  <si>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</si>
  <si>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</si>
  <si>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</si>
  <si>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</si>
  <si>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</si>
  <si>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</si>
  <si>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</si>
  <si>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</si>
  <si>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</si>
  <si>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</si>
  <si>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</si>
  <si>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</si>
  <si>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</si>
  <si>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</si>
  <si>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</si>
  <si>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</si>
  <si>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</si>
  <si>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</si>
  <si>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</si>
  <si>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</si>
  <si>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</si>
  <si>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</si>
  <si>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</si>
  <si>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</si>
  <si>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</si>
  <si>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</si>
  <si>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</si>
  <si>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</si>
  <si>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</si>
  <si>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</si>
  <si>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</si>
  <si>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</si>
  <si>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</si>
  <si>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</si>
  <si>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</si>
  <si>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</si>
  <si>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</si>
  <si>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</si>
  <si>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</si>
  <si>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</si>
  <si>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</si>
  <si>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</si>
  <si>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</si>
  <si>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</si>
  <si>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</si>
  <si>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</si>
  <si>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</si>
  <si>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</si>
  <si>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</si>
  <si>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</si>
  <si>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</si>
  <si>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</si>
  <si>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</si>
  <si>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</si>
  <si>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</si>
  <si>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</si>
  <si>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</si>
  <si>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</si>
  <si>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</si>
  <si>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</si>
  <si>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</si>
  <si>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</si>
  <si>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</si>
  <si>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</si>
  <si>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</si>
  <si>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</si>
  <si>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</si>
  <si>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</si>
  <si>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</si>
  <si>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</si>
  <si>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</si>
  <si>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</si>
  <si>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</si>
  <si>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</si>
  <si>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</si>
  <si>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</si>
  <si>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</si>
  <si>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</si>
  <si>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</si>
  <si>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</si>
  <si>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</si>
  <si>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</si>
  <si>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</si>
  <si>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</si>
  <si>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</si>
  <si>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</si>
  <si>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</si>
  <si>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</si>
  <si>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</si>
  <si>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</si>
  <si>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</si>
  <si>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</si>
  <si>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</si>
  <si>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</si>
  <si>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</si>
  <si>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</si>
  <si>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</si>
  <si>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</si>
  <si>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</si>
  <si>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</si>
  <si>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</si>
  <si>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</si>
  <si>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</si>
  <si>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</si>
  <si>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</si>
  <si>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</si>
  <si>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</si>
  <si>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</si>
  <si>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</si>
  <si>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</si>
  <si>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</si>
  <si>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</si>
  <si>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</si>
  <si>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</si>
  <si>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</si>
  <si>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</si>
  <si>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</si>
  <si>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</si>
  <si>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</si>
  <si>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</si>
  <si>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</si>
  <si>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</si>
  <si>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</si>
  <si>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</si>
  <si>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</si>
  <si>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</si>
  <si>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</si>
  <si>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</si>
  <si>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</si>
  <si>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</si>
  <si>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</si>
  <si>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</si>
  <si>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</si>
  <si>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</si>
  <si>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</si>
  <si>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</si>
  <si>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</si>
  <si>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</si>
  <si>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</si>
  <si>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</si>
  <si>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</si>
  <si>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</si>
  <si>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</si>
  <si>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</si>
  <si>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</si>
  <si>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</si>
  <si>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</si>
  <si>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</si>
  <si>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</si>
  <si>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</si>
  <si>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</si>
  <si>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</si>
  <si>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</si>
  <si>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</si>
  <si>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</si>
  <si>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</si>
  <si>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</si>
  <si>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</si>
  <si>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</si>
  <si>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</si>
  <si>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</si>
  <si>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</si>
  <si>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</si>
  <si>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</si>
  <si>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</si>
  <si>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</si>
  <si>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</si>
  <si>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</si>
  <si>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</si>
  <si>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</si>
  <si>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</si>
  <si>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</si>
  <si>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</si>
  <si>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</si>
  <si>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</si>
  <si>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</si>
  <si>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</si>
  <si>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</si>
  <si>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</si>
  <si>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</si>
  <si>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</si>
  <si>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</si>
  <si>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</si>
  <si>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</si>
  <si>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</si>
  <si>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</si>
  <si>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</si>
  <si>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</si>
  <si>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</si>
  <si>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</si>
  <si>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</si>
  <si>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</si>
  <si>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</si>
  <si>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</si>
  <si>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</si>
  <si>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</si>
  <si>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</si>
  <si>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</si>
  <si>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</si>
  <si>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</si>
  <si>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</si>
  <si>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</si>
  <si>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</si>
  <si>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</si>
  <si>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</si>
  <si>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</si>
  <si>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</si>
  <si>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</si>
  <si>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</si>
  <si>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</si>
  <si>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</si>
  <si>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</si>
  <si>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</si>
  <si>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</si>
  <si>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</si>
  <si>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</si>
  <si>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</si>
  <si>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</si>
  <si>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</si>
  <si>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</si>
  <si>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</si>
  <si>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</si>
  <si>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</si>
  <si>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</si>
  <si>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</si>
  <si>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</si>
  <si>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</si>
  <si>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</si>
  <si>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</si>
  <si>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</si>
  <si>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</si>
  <si>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</si>
  <si>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</si>
  <si>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</si>
  <si>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</si>
  <si>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</si>
  <si>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</si>
  <si>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</si>
  <si>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</si>
  <si>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</si>
  <si>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</si>
  <si>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</si>
  <si>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</si>
  <si>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</si>
  <si>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</si>
  <si>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</si>
  <si>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</si>
  <si>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</si>
  <si>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</si>
  <si>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</si>
  <si>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</si>
  <si>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</si>
  <si>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</si>
  <si>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</si>
  <si>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</si>
  <si>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</si>
  <si>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</si>
  <si>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</si>
  <si>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</si>
  <si>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</si>
  <si>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</si>
  <si>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</si>
  <si>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</si>
  <si>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</si>
  <si>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</si>
  <si>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</si>
  <si>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</si>
  <si>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</si>
  <si>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</si>
  <si>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</si>
  <si>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</si>
  <si>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</si>
  <si>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</si>
  <si>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</si>
  <si>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</si>
  <si>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</si>
  <si>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</si>
  <si>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</si>
  <si>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</si>
  <si>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</si>
  <si>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</si>
  <si>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</si>
  <si>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</si>
  <si>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</si>
  <si>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</si>
  <si>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</si>
  <si>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</si>
  <si>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</si>
  <si>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</si>
  <si>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</si>
  <si>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</si>
  <si>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</si>
  <si>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</si>
  <si>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</si>
  <si>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</si>
  <si>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</si>
  <si>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</si>
  <si>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</si>
  <si>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</si>
  <si>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</si>
  <si>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</si>
  <si>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</si>
  <si>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</si>
  <si>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</si>
  <si>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</si>
  <si>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</si>
  <si>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</si>
  <si>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</si>
  <si>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</si>
  <si>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</si>
  <si>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</si>
  <si>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</si>
  <si>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</si>
  <si>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</si>
  <si>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</si>
  <si>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</si>
  <si>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</si>
  <si>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</si>
  <si>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</si>
  <si>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</si>
  <si>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</si>
  <si>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</si>
  <si>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</si>
  <si>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</si>
  <si>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</si>
  <si>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</si>
  <si>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</si>
  <si>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</si>
  <si>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</si>
  <si>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</si>
  <si>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</si>
  <si>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</si>
  <si>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</si>
  <si>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</si>
  <si>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</si>
  <si>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</si>
  <si>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</si>
  <si>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</si>
  <si>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</si>
  <si>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</si>
  <si>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</si>
  <si>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</si>
  <si>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</si>
  <si>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</si>
  <si>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</si>
  <si>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</si>
  <si>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</si>
  <si>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</si>
  <si>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</si>
  <si>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</si>
  <si>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</si>
  <si>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</si>
  <si>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</si>
  <si>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</si>
  <si>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</si>
  <si>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</si>
  <si>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</si>
  <si>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</si>
  <si>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</si>
  <si>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</si>
  <si>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</si>
  <si>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</si>
  <si>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</si>
  <si>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</si>
  <si>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</si>
  <si>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</si>
  <si>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</si>
  <si>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</si>
  <si>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</si>
  <si>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</si>
  <si>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</si>
  <si>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</si>
  <si>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</si>
  <si>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</si>
  <si>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</si>
  <si>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</si>
  <si>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</si>
  <si>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</si>
  <si>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</si>
  <si>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</si>
  <si>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</si>
  <si>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</si>
  <si>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</si>
  <si>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</si>
  <si>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</si>
  <si>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</si>
  <si>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</si>
  <si>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</si>
  <si>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</si>
  <si>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</si>
  <si>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</si>
  <si>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</si>
  <si>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</si>
  <si>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</si>
  <si>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</si>
  <si>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</si>
  <si>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</si>
  <si>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</si>
  <si>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</si>
  <si>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</si>
  <si>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</si>
  <si>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</si>
  <si>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</si>
  <si>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</si>
  <si>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</si>
  <si>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</si>
  <si>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</si>
  <si>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</si>
  <si>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</si>
  <si>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</si>
  <si>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</si>
  <si>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</si>
  <si>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</si>
  <si>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</si>
  <si>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</si>
  <si>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</si>
  <si>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</si>
  <si>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</si>
  <si>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</si>
  <si>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</si>
  <si>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</si>
  <si>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</si>
  <si>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</si>
  <si>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</si>
  <si>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</si>
  <si>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</si>
  <si>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</si>
  <si>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</si>
  <si>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</si>
  <si>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</si>
  <si>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</si>
  <si>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</si>
  <si>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</si>
  <si>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</si>
  <si>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</si>
  <si>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</si>
  <si>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</si>
  <si>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</si>
  <si>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</si>
  <si>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</si>
  <si>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</si>
  <si>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</si>
  <si>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</si>
  <si>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</si>
  <si>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</si>
  <si>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</si>
  <si>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</si>
  <si>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</si>
  <si>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</si>
  <si>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</si>
  <si>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</si>
  <si>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</si>
  <si>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</si>
  <si>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</si>
  <si>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</si>
  <si>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</si>
  <si>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</si>
  <si>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</si>
  <si>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</si>
  <si>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</si>
  <si>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</si>
  <si>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</si>
  <si>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</si>
  <si>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</si>
  <si>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</si>
  <si>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</si>
  <si>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</si>
  <si>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</si>
  <si>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</si>
  <si>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</si>
  <si>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</si>
  <si>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</si>
  <si>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</si>
  <si>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</si>
  <si>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</si>
  <si>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</si>
  <si>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</si>
  <si>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</si>
  <si>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</si>
  <si>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</si>
  <si>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</si>
  <si>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</si>
  <si>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</si>
  <si>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</si>
  <si>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</si>
  <si>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</si>
  <si>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</si>
  <si>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</si>
  <si>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</si>
  <si>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</si>
  <si>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</si>
  <si>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</si>
  <si>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</si>
  <si>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</si>
  <si>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</si>
  <si>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</si>
  <si>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</si>
  <si>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</si>
  <si>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</si>
  <si>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</si>
  <si>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</si>
  <si>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</si>
  <si>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</si>
  <si>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</si>
  <si>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</si>
  <si>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</si>
  <si>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</si>
  <si>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</si>
  <si>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</si>
  <si>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</si>
  <si>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</si>
  <si>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</si>
  <si>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</si>
  <si>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</si>
  <si>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</si>
  <si>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</si>
  <si>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</si>
  <si>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</si>
  <si>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</si>
  <si>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</si>
  <si>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</si>
  <si>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</si>
  <si>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</si>
  <si>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</si>
  <si>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</si>
  <si>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</si>
  <si>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</si>
  <si>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</si>
  <si>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</si>
  <si>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</si>
  <si>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</si>
  <si>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</si>
  <si>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</si>
  <si>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</si>
  <si>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</si>
  <si>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</si>
  <si>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</si>
  <si>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</si>
  <si>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</si>
  <si>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</si>
  <si>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</si>
  <si>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</si>
  <si>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</si>
  <si>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</si>
  <si>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</si>
  <si>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</si>
  <si>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</si>
  <si>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</si>
  <si>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</si>
  <si>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</si>
  <si>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</si>
  <si>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</si>
  <si>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</si>
  <si>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</si>
  <si>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</si>
  <si>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</si>
  <si>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</si>
  <si>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</si>
  <si>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</si>
  <si>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</si>
  <si>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</si>
  <si>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</si>
  <si>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</si>
  <si>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</si>
  <si>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</si>
  <si>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</si>
  <si>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</si>
  <si>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</si>
  <si>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</si>
  <si>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</si>
  <si>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</si>
  <si>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</si>
  <si>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</si>
  <si>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</si>
  <si>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</si>
  <si>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</si>
  <si>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</si>
  <si>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</si>
  <si>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</si>
  <si>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</si>
  <si>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</si>
  <si>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</si>
  <si>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</si>
  <si>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</si>
  <si>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</si>
  <si>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</si>
  <si>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</si>
  <si>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</si>
  <si>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</si>
  <si>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</si>
  <si>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</si>
  <si>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</si>
  <si>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</si>
  <si>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</si>
  <si>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</si>
  <si>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</si>
  <si>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</si>
  <si>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</si>
  <si>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</si>
  <si>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</si>
  <si>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</si>
  <si>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</si>
  <si>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</si>
  <si>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</si>
  <si>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</si>
  <si>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</si>
  <si>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</si>
  <si>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</si>
  <si>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</si>
  <si>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</si>
  <si>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</si>
  <si>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</si>
  <si>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</si>
  <si>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</si>
  <si>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</si>
  <si>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</si>
  <si>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</si>
  <si>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</si>
  <si>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</si>
  <si>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</si>
  <si>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</si>
  <si>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</si>
  <si>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</si>
  <si>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</si>
  <si>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</si>
  <si>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</si>
  <si>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</si>
  <si>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</si>
  <si>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</si>
  <si>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</si>
  <si>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</si>
  <si>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</si>
  <si>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</si>
  <si>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</si>
  <si>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</si>
  <si>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</si>
  <si>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</si>
  <si>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</si>
  <si>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</si>
  <si>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</si>
  <si>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</si>
  <si>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</si>
  <si>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</si>
  <si>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</si>
  <si>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</si>
  <si>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</si>
  <si>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</si>
  <si>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</si>
  <si>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</si>
  <si>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</si>
  <si>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</si>
  <si>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</si>
  <si>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</si>
  <si>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</si>
  <si>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</si>
  <si>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</si>
  <si>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</si>
  <si>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</si>
  <si>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</si>
  <si>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</si>
  <si>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</si>
  <si>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</si>
  <si>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</si>
  <si>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</si>
  <si>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</si>
  <si>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</si>
  <si>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</si>
  <si>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</si>
  <si>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</si>
  <si>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</si>
  <si>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</si>
  <si>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</si>
  <si>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</si>
  <si>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</si>
  <si>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</si>
  <si>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</si>
  <si>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</si>
  <si>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</si>
  <si>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</si>
  <si>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</si>
  <si>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</si>
  <si>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</si>
  <si>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</si>
  <si>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</si>
  <si>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</si>
  <si>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</si>
  <si>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</si>
  <si>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</si>
  <si>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</si>
  <si>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</si>
  <si>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</si>
  <si>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</si>
  <si>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</si>
  <si>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</si>
  <si>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</si>
  <si>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</si>
  <si>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</si>
  <si>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</si>
  <si>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</si>
  <si>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</si>
  <si>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</si>
  <si>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</si>
  <si>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</si>
  <si>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</si>
  <si>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</si>
  <si>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</si>
  <si>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</si>
  <si>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</si>
  <si>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</si>
  <si>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</si>
  <si>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</si>
  <si>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</si>
  <si>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</si>
  <si>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</si>
  <si>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</si>
  <si>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</si>
  <si>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</si>
  <si>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</si>
  <si>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</si>
  <si>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</si>
  <si>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</si>
  <si>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</si>
  <si>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</si>
  <si>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</si>
  <si>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</si>
  <si>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</si>
  <si>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</si>
  <si>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</si>
  <si>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</si>
  <si>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</si>
  <si>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</si>
  <si>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</si>
  <si>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</si>
  <si>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</si>
  <si>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</si>
  <si>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</si>
  <si>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</si>
  <si>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</si>
  <si>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</si>
  <si>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</si>
  <si>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</si>
  <si>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</si>
  <si>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</si>
  <si>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</si>
  <si>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</si>
  <si>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</si>
  <si>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</si>
  <si>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</si>
  <si>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</si>
  <si>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</si>
  <si>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</si>
  <si>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</si>
  <si>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</si>
  <si>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</si>
  <si>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</si>
  <si>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</si>
  <si>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</si>
  <si>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</si>
  <si>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</si>
  <si>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</si>
  <si>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</si>
  <si>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</si>
  <si>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</si>
  <si>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</si>
  <si>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</si>
  <si>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</si>
  <si>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</si>
  <si>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</si>
  <si>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</si>
  <si>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</si>
  <si>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</si>
  <si>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</si>
  <si>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</si>
  <si>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</si>
  <si>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</si>
  <si>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</si>
  <si>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</si>
  <si>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</si>
  <si>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</si>
  <si>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</si>
  <si>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</si>
  <si>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</si>
  <si>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</si>
  <si>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</si>
  <si>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</si>
  <si>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</si>
  <si>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</si>
  <si>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</si>
  <si>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</si>
  <si>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</si>
  <si>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</si>
  <si>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</si>
  <si>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</si>
  <si>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</si>
  <si>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</si>
  <si>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</si>
  <si>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</si>
  <si>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</si>
  <si>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</si>
  <si>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</si>
  <si>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</si>
  <si>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</si>
  <si>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</si>
  <si>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</si>
  <si>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</si>
  <si>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</si>
  <si>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</si>
  <si>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</si>
  <si>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</si>
  <si>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</si>
  <si>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</si>
  <si>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</si>
  <si>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</si>
  <si>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</si>
  <si>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</si>
  <si>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</si>
  <si>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</si>
  <si>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</si>
  <si>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</si>
  <si>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</si>
  <si>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</si>
  <si>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</si>
  <si>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</si>
  <si>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</si>
  <si>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</si>
  <si>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</si>
  <si>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</si>
  <si>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</si>
  <si>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</si>
  <si>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</si>
  <si>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</si>
  <si>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</si>
  <si>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</si>
  <si>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</si>
  <si>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</si>
  <si>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</si>
  <si>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</si>
  <si>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</si>
  <si>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</si>
  <si>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</si>
  <si>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</si>
  <si>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</si>
  <si>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</si>
  <si>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</si>
  <si>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</si>
  <si>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</si>
  <si>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</si>
  <si>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</si>
  <si>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</si>
  <si>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</si>
  <si>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</si>
  <si>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</si>
  <si>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</si>
  <si>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</si>
  <si>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</si>
  <si>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</si>
  <si>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</si>
  <si>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</si>
  <si>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</si>
  <si>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</si>
  <si>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</si>
  <si>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</si>
  <si>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</si>
  <si>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</si>
  <si>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</si>
  <si>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</si>
  <si>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</si>
  <si>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</si>
  <si>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</si>
  <si>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</si>
  <si>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</si>
  <si>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</si>
  <si>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</si>
  <si>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</si>
  <si>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</si>
  <si>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</si>
  <si>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</si>
  <si>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</si>
  <si>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</si>
  <si>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</si>
  <si>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</si>
  <si>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</si>
  <si>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</si>
  <si>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</si>
  <si>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</si>
  <si>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</si>
  <si>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</si>
  <si>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</si>
  <si>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</si>
  <si>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</si>
  <si>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</si>
  <si>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</si>
  <si>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</si>
  <si>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</si>
  <si>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</si>
  <si>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</si>
  <si>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</si>
  <si>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</si>
  <si>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</si>
  <si>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</si>
  <si>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</si>
  <si>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</si>
  <si>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</si>
  <si>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</si>
  <si>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</si>
  <si>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</si>
  <si>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</si>
  <si>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</si>
  <si>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</si>
  <si>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</si>
  <si>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</si>
  <si>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</si>
  <si>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</si>
  <si>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</si>
  <si>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</si>
  <si>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</si>
  <si>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</si>
  <si>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</si>
  <si>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</si>
  <si>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</si>
  <si>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</si>
  <si>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</si>
  <si>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</si>
  <si>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</si>
  <si>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</si>
  <si>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</si>
  <si>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</si>
  <si>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</si>
  <si>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</si>
  <si>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</si>
  <si>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</si>
  <si>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</si>
  <si>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</si>
  <si>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</si>
  <si>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</si>
  <si>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</si>
  <si>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</si>
  <si>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</si>
  <si>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</si>
  <si>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</si>
  <si>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</si>
  <si>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</si>
  <si>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</si>
  <si>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</si>
  <si>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</si>
  <si>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</si>
  <si>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</si>
  <si>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</si>
  <si>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</si>
  <si>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</si>
  <si>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</si>
  <si>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</si>
  <si>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</si>
  <si>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</si>
  <si>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</si>
  <si>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</si>
  <si>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</si>
  <si>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</si>
  <si>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</si>
  <si>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</si>
  <si>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</si>
  <si>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</si>
  <si>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</si>
  <si>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</si>
  <si>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</si>
  <si>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</si>
  <si>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</si>
  <si>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</si>
  <si>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</si>
  <si>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</si>
  <si>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</si>
  <si>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</si>
  <si>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</si>
  <si>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</si>
  <si>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</si>
  <si>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</si>
  <si>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</si>
  <si>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</si>
  <si>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</si>
  <si>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</si>
  <si>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</si>
  <si>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</si>
  <si>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</si>
  <si>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</si>
  <si>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</si>
  <si>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</si>
  <si>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</si>
  <si>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</si>
  <si>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</si>
  <si>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</si>
  <si>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</si>
  <si>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</si>
  <si>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</si>
  <si>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</si>
  <si>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</si>
  <si>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</si>
  <si>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</si>
  <si>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</si>
  <si>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</si>
  <si>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</si>
  <si>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</si>
  <si>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</si>
  <si>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</si>
  <si>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</si>
  <si>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</si>
  <si>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</si>
  <si>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</si>
  <si>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</si>
  <si>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</si>
  <si>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</si>
  <si>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</si>
  <si>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</si>
  <si>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</si>
  <si>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</si>
  <si>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</si>
  <si>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</si>
  <si>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</si>
  <si>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</si>
  <si>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</si>
  <si>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</si>
  <si>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</si>
  <si>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</si>
  <si>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</si>
  <si>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</si>
  <si>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</si>
  <si>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</si>
  <si>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</si>
  <si>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</si>
  <si>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</si>
  <si>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</si>
  <si>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</si>
  <si>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</si>
  <si>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</si>
  <si>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</si>
  <si>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</si>
  <si>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</si>
  <si>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</si>
  <si>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</si>
  <si>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</si>
  <si>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</si>
  <si>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</si>
  <si>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</si>
  <si>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</si>
  <si>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</si>
  <si>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</si>
  <si>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</si>
  <si>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</si>
  <si>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</si>
  <si>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</si>
  <si>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</si>
  <si>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</si>
  <si>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</si>
  <si>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</si>
  <si>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</si>
  <si>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</si>
  <si>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</si>
  <si>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</si>
  <si>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</si>
  <si>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</si>
  <si>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</si>
  <si>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</si>
  <si>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</si>
  <si>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</si>
  <si>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</si>
  <si>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</si>
  <si>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</si>
  <si>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</si>
  <si>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</si>
  <si>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</si>
  <si>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</si>
  <si>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</si>
  <si>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</si>
  <si>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</si>
  <si>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</si>
  <si>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</si>
  <si>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</si>
  <si>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</si>
  <si>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</si>
  <si>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</si>
  <si>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</si>
  <si>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</si>
  <si>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</si>
  <si>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</si>
  <si>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</si>
  <si>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</si>
  <si>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</si>
  <si>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</si>
  <si>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</si>
  <si>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</si>
  <si>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</si>
  <si>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</si>
  <si>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</si>
  <si>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</si>
  <si>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</si>
  <si>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</si>
  <si>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</si>
  <si>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</si>
  <si>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</si>
  <si>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</si>
  <si>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</si>
  <si>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</si>
  <si>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</si>
  <si>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</si>
  <si>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</si>
  <si>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</si>
  <si>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</si>
  <si>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</si>
  <si>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</si>
  <si>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</si>
  <si>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</si>
  <si>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</si>
  <si>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</si>
  <si>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</si>
  <si>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</si>
  <si>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</si>
  <si>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</si>
  <si>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</si>
  <si>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</si>
  <si>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</si>
  <si>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</si>
  <si>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</si>
  <si>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</si>
  <si>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</si>
  <si>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</si>
  <si>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</si>
  <si>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</si>
  <si>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</si>
  <si>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</si>
  <si>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</si>
  <si>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</si>
  <si>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</si>
  <si>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</si>
  <si>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</si>
  <si>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</si>
  <si>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</si>
  <si>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</si>
  <si>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</si>
  <si>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</si>
  <si>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</si>
  <si>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</si>
  <si>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</si>
  <si>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</si>
  <si>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</si>
  <si>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</si>
  <si>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</si>
  <si>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</si>
  <si>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</si>
  <si>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</si>
  <si>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</si>
  <si>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</si>
  <si>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</si>
  <si>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</si>
  <si>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</si>
  <si>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</si>
  <si>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</si>
  <si>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</si>
  <si>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</si>
  <si>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</si>
  <si>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</si>
  <si>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</si>
  <si>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</si>
  <si>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</si>
  <si>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</si>
  <si>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</si>
  <si>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</si>
  <si>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</si>
  <si>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</si>
  <si>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</si>
  <si>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</si>
  <si>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</si>
  <si>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</si>
  <si>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</si>
  <si>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</si>
  <si>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</si>
  <si>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</si>
  <si>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</si>
  <si>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</si>
  <si>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</si>
  <si>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</si>
  <si>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</si>
  <si>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</si>
  <si>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</si>
  <si>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</si>
  <si>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</si>
  <si>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</si>
  <si>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</si>
  <si>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</si>
  <si>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</si>
  <si>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</si>
  <si>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</si>
  <si>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</si>
  <si>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</si>
  <si>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</si>
  <si>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</si>
  <si>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</si>
  <si>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</si>
  <si>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</si>
  <si>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</si>
  <si>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</si>
  <si>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</si>
  <si>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</si>
  <si>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</si>
  <si>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</si>
  <si>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</si>
  <si>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</si>
  <si>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</si>
  <si>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</si>
  <si>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</si>
  <si>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</si>
  <si>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</si>
  <si>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</si>
  <si>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</si>
  <si>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</si>
  <si>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</si>
  <si>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</si>
  <si>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</si>
  <si>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</si>
  <si>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</si>
  <si>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</si>
  <si>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</si>
  <si>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</si>
  <si>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</si>
  <si>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</si>
  <si>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</si>
  <si>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</si>
  <si>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</si>
  <si>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</si>
  <si>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</si>
  <si>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</si>
  <si>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</si>
  <si>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</si>
  <si>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</si>
  <si>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</si>
  <si>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</si>
  <si>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</si>
  <si>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</si>
  <si>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</si>
  <si>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</si>
  <si>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</si>
  <si>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</si>
  <si>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</si>
  <si>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</si>
  <si>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</si>
  <si>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</si>
  <si>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</si>
  <si>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</si>
  <si>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</si>
  <si>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</si>
  <si>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</si>
  <si>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</si>
  <si>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</si>
  <si>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</si>
  <si>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</si>
  <si>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</si>
  <si>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</si>
  <si>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</si>
  <si>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</si>
  <si>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</si>
  <si>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</si>
  <si>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</si>
  <si>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</si>
  <si>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</si>
  <si>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</si>
  <si>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</si>
  <si>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</si>
  <si>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</si>
  <si>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</si>
  <si>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</si>
  <si>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</si>
  <si>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</si>
  <si>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</si>
  <si>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</si>
  <si>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</si>
  <si>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</si>
  <si>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</si>
  <si>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</si>
  <si>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</si>
  <si>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</si>
  <si>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</si>
  <si>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</si>
  <si>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</si>
  <si>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</si>
  <si>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</si>
  <si>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</si>
  <si>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</si>
  <si>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</si>
  <si>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</si>
  <si>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</si>
  <si>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</si>
  <si>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</si>
  <si>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</si>
  <si>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</si>
  <si>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</si>
  <si>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</si>
  <si>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</si>
  <si>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</si>
  <si>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</si>
  <si>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</si>
  <si>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</si>
  <si>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</si>
  <si>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</si>
  <si>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</si>
  <si>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</si>
  <si>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</si>
  <si>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</si>
  <si>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</si>
  <si>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</si>
  <si>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</si>
  <si>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</si>
  <si>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</si>
  <si>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</si>
  <si>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</si>
  <si>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</si>
  <si>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</si>
  <si>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</si>
  <si>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</si>
  <si>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</si>
  <si>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</si>
  <si>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</si>
  <si>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</si>
  <si>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</si>
  <si>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</si>
  <si>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</si>
  <si>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</si>
  <si>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</si>
  <si>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</si>
  <si>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</si>
  <si>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</si>
  <si>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</si>
  <si>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</si>
  <si>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</si>
  <si>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</si>
  <si>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</si>
  <si>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</si>
  <si>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</si>
  <si>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</si>
  <si>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</si>
  <si>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</si>
  <si>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</si>
  <si>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</si>
  <si>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</si>
  <si>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</si>
  <si>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</si>
  <si>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</si>
  <si>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</si>
  <si>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</si>
  <si>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</si>
  <si>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</si>
  <si>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</si>
  <si>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</si>
  <si>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</si>
  <si>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</si>
  <si>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</si>
  <si>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</si>
  <si>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</si>
  <si>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</si>
  <si>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</si>
  <si>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</si>
  <si>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</si>
  <si>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</si>
  <si>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</si>
  <si>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</si>
  <si>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</si>
  <si>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</si>
  <si>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</si>
  <si>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</si>
  <si>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</si>
  <si>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</si>
  <si>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</si>
  <si>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</si>
  <si>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</si>
  <si>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</si>
  <si>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</si>
  <si>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</si>
  <si>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</si>
  <si>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</si>
  <si>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</si>
  <si>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</si>
  <si>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</si>
  <si>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</si>
  <si>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</si>
  <si>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</si>
  <si>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</si>
  <si>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</si>
  <si>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</si>
  <si>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</si>
  <si>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</si>
  <si>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</si>
  <si>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</si>
  <si>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</si>
  <si>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</si>
  <si>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</si>
  <si>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</si>
  <si>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</si>
  <si>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</si>
  <si>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</si>
  <si>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</si>
  <si>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</si>
  <si>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</si>
  <si>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</si>
  <si>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</si>
  <si>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</si>
  <si>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</si>
  <si>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</si>
  <si>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</si>
  <si>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</si>
  <si>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</si>
  <si>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</si>
  <si>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</si>
  <si>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</si>
  <si>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</si>
  <si>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</si>
  <si>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</si>
  <si>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</si>
  <si>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</si>
  <si>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</si>
  <si>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</si>
  <si>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</si>
  <si>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</si>
  <si>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</si>
  <si>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</si>
  <si>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</si>
  <si>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</si>
  <si>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</si>
  <si>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</si>
  <si>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</si>
  <si>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</si>
  <si>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</si>
  <si>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</si>
  <si>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</si>
  <si>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</si>
  <si>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</si>
  <si>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</si>
  <si>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</si>
  <si>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</si>
  <si>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</si>
  <si>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</si>
  <si>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</si>
  <si>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</si>
  <si>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</si>
  <si>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</si>
  <si>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</si>
  <si>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</si>
  <si>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</si>
  <si>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</si>
  <si>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</si>
  <si>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</si>
  <si>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</si>
  <si>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</si>
  <si>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</si>
  <si>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</si>
  <si>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</si>
  <si>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</si>
  <si>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</si>
  <si>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</si>
  <si>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</si>
  <si>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</si>
  <si>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</si>
  <si>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</si>
  <si>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</si>
  <si>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</si>
  <si>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</si>
  <si>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</si>
  <si>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</si>
  <si>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</si>
  <si>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</si>
  <si>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</si>
  <si>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</si>
  <si>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</si>
  <si>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</si>
  <si>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</si>
  <si>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</si>
  <si>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</si>
  <si>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</si>
  <si>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</si>
  <si>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</si>
  <si>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</si>
  <si>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</si>
  <si>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</si>
  <si>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</si>
  <si>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</si>
  <si>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</si>
  <si>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</si>
  <si>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</si>
  <si>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</si>
  <si>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</si>
  <si>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</si>
  <si>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</si>
  <si>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</si>
  <si>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</si>
  <si>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</si>
  <si>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</si>
  <si>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</si>
  <si>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</si>
  <si>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</si>
  <si>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</si>
  <si>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</si>
  <si>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</si>
  <si>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</si>
  <si>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</si>
  <si>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</si>
  <si>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</si>
  <si>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</si>
  <si>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</si>
  <si>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</si>
  <si>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</si>
  <si>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</si>
  <si>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</si>
  <si>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</si>
  <si>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</si>
  <si>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</si>
  <si>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</si>
  <si>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</si>
  <si>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</si>
  <si>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</si>
  <si>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</si>
  <si>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</si>
  <si>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</si>
  <si>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</si>
  <si>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</si>
  <si>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</si>
  <si>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</si>
  <si>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</si>
  <si>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</si>
  <si>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</si>
  <si>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</si>
  <si>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</si>
  <si>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</si>
  <si>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</si>
  <si>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</si>
  <si>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</si>
  <si>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</si>
  <si>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</si>
  <si>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</si>
  <si>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</si>
  <si>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</si>
  <si>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</si>
  <si>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</si>
  <si>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</si>
  <si>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</si>
  <si>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</si>
  <si>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</si>
  <si>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</si>
  <si>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</si>
  <si>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</si>
  <si>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</si>
  <si>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</si>
  <si>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</si>
  <si>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</si>
  <si>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</si>
  <si>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</si>
  <si>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</si>
  <si>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</si>
  <si>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</si>
  <si>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</si>
  <si>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</si>
  <si>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</si>
  <si>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</si>
  <si>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</si>
  <si>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</si>
  <si>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</si>
  <si>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</si>
  <si>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</si>
  <si>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</si>
  <si>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</si>
  <si>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</si>
  <si>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</si>
  <si>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</si>
  <si>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</si>
  <si>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</si>
  <si>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</si>
  <si>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</si>
  <si>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</si>
  <si>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</si>
  <si>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</si>
  <si>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</si>
  <si>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</si>
  <si>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</si>
  <si>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</si>
  <si>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</si>
  <si>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</si>
  <si>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</si>
  <si>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</si>
  <si>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</si>
  <si>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</si>
  <si>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</si>
  <si>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</si>
  <si>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</si>
  <si>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</si>
  <si>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</si>
  <si>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</si>
  <si>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</si>
  <si>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</si>
  <si>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</si>
  <si>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</si>
  <si>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</si>
  <si>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</si>
  <si>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</si>
  <si>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</si>
  <si>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</si>
  <si>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</si>
  <si>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</si>
  <si>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</si>
  <si>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</si>
  <si>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</si>
  <si>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</si>
  <si>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</si>
  <si>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</si>
  <si>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</si>
  <si>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</si>
  <si>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</si>
  <si>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</si>
  <si>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</si>
  <si>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</si>
  <si>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</si>
  <si>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</si>
  <si>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</si>
  <si>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</si>
  <si>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</si>
  <si>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</si>
  <si>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</si>
  <si>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</si>
  <si>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</si>
  <si>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</si>
  <si>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</si>
  <si>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</si>
  <si>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</si>
  <si>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</si>
  <si>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</si>
  <si>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</si>
  <si>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</si>
  <si>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</si>
  <si>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</si>
  <si>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</si>
  <si>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</si>
  <si>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</si>
  <si>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</si>
  <si>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</si>
  <si>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</si>
  <si>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</si>
  <si>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</si>
  <si>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</si>
  <si>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</si>
  <si>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</si>
  <si>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</si>
  <si>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</si>
  <si>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</si>
  <si>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</si>
  <si>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</si>
  <si>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</si>
  <si>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</si>
  <si>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</si>
  <si>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</si>
  <si>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</si>
  <si>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</si>
  <si>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</si>
  <si>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</si>
  <si>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</si>
  <si>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</si>
  <si>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</si>
  <si>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</si>
  <si>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</si>
  <si>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</si>
  <si>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</si>
  <si>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</si>
  <si>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PCM-20251004-00000586</t>
  </si>
  <si>
    <t>again down/ generator have alternator issue and Site is running on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</si>
  <si>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</si>
  <si>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</si>
  <si>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</si>
  <si>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</si>
  <si>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</si>
  <si>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</si>
  <si>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</si>
  <si>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</si>
  <si>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</si>
  <si>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</si>
  <si>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</si>
  <si>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</si>
  <si>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</si>
  <si>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</si>
  <si>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</si>
  <si>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</si>
  <si>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</si>
  <si>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</si>
  <si>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</si>
  <si>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</si>
  <si>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</si>
  <si>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</si>
  <si>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</si>
  <si>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</si>
  <si>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</si>
  <si>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</si>
  <si>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</si>
  <si>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</si>
  <si>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</si>
  <si>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</si>
  <si>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</si>
  <si>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</si>
  <si>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</si>
  <si>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</si>
  <si>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</si>
  <si>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</si>
  <si>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</si>
  <si>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</si>
  <si>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</si>
  <si>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</si>
  <si>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</si>
  <si>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</si>
  <si>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</si>
  <si>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</si>
  <si>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</si>
  <si>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</si>
  <si>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</si>
  <si>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</si>
  <si>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</si>
  <si>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</si>
  <si>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</si>
  <si>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</si>
  <si>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</si>
  <si>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</si>
  <si>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</si>
  <si>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</si>
  <si>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</si>
  <si>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</si>
  <si>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</si>
  <si>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</si>
  <si>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</si>
  <si>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</si>
  <si>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</si>
  <si>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</si>
  <si>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</si>
  <si>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</si>
  <si>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</si>
  <si>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</si>
  <si>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</si>
  <si>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</si>
  <si>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</si>
  <si>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</si>
  <si>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</si>
  <si>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</si>
  <si>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</si>
  <si>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</si>
  <si>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</si>
  <si>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</si>
  <si>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</si>
  <si>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</si>
  <si>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</si>
  <si>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</si>
  <si>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</si>
  <si>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</si>
  <si>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</si>
  <si>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</si>
  <si>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</si>
  <si>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30 min</t>
  </si>
  <si>
    <t>PCM-20251004-00001203</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</si>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</sst>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271.69923981481406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3.5953009260992985E-2</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3.7642824077920523E-2</v>
      </c>
      <c r="H4" s="68">
        <v>45934.603773148148</v>
      </c>
      <c r="I4" s="73" t="str">
        <f>IFERROR(VLOOKUP(D4,DB!A:F,6,0),"")</f>
        <v>Generator-SG</v>
      </c>
      <c r="J4" s="73" t="str">
        <f>IFERROR(VLOOKUP(D4,DB!A:G,7,0),"")</f>
        <v>Weak</v>
      </c>
      <c r="K4" s="69" t="s">
        <v>38967</v>
      </c>
      <c r="L4" s="70" t="str">
        <f>IFERROR(VLOOKUP(D4,DB!A:I,9,0),"")</f>
        <v>Latis</v>
      </c>
    </row>
    <row r="5" spans="1:12" ht="15" customHeight="1">
      <c r="A5" s="143" t="s">
        <v>38969</v>
      </c>
      <c r="B5" s="73" t="str">
        <f>IFERROR(VLOOKUP(D5,DB!A:K,11,0),"")</f>
        <v>R1</v>
      </c>
      <c r="C5" s="64">
        <v>2</v>
      </c>
      <c r="D5" s="81" t="s">
        <v>21490</v>
      </c>
      <c r="E5" s="65"/>
      <c r="F5" s="90">
        <v>45934.616736111115</v>
      </c>
      <c r="G5" s="67">
        <f ca="1">IFERROR(NOW()-F5,"")</f>
        <v>3.0929861110053025E-2</v>
      </c>
      <c r="H5" s="142">
        <v>45934.382523148146</v>
      </c>
      <c r="I5" s="73" t="str">
        <f>IFERROR(VLOOKUP(D5,DB!A:F,6,0),"")</f>
        <v>Generator-SG</v>
      </c>
      <c r="J5" s="73" t="str">
        <f>IFERROR(VLOOKUP(D5,DB!A:G,7,0),"")</f>
        <v>Vandalized</v>
      </c>
      <c r="K5" s="69" t="s">
        <v>38970</v>
      </c>
      <c r="L5" s="70" t="str">
        <f>IFERROR(VLOOKUP(D5,DB!A:I,9,0),"")</f>
        <v>Latis</v>
      </c>
    </row>
    <row r="6" spans="1:12" ht="15" customHeight="1">
      <c r="A6" s="63"/>
      <c r="B6" s="73" t="str">
        <f>IFERROR(VLOOKUP(D6,DB!A:K,11,0),"")</f>
        <v/>
      </c>
      <c r="C6" s="64"/>
      <c r="D6" s="81"/>
      <c r="E6" s="65"/>
      <c r="F6" s="90"/>
      <c r="G6" s="67">
        <f ca="1">IFERROR(NOW()-F6,"")</f>
        <v>45934.647665972225</v>
      </c>
      <c r="H6" s="142"/>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45934.647665972225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45934.647665972225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45934.647665972225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45934.647665972225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45934.647665972225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45934.647665972225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45934.647665972225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45934.647665972225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45934.647665972225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45934.647665972225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45934.647665972225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45934.647665972225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45934.647665972225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45934.647665972225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45934.647665972225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45934.647665972225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45934.647665972225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45934.647665972225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45934.647665972225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45934.647665972225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45934.647665972225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45934.647665972225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45934.647665972225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45934.647665972225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45934.647665972225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45934.647665972225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45934.647665972225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45934.647665972225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45934.647665972225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45934.647665972225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45934.647665972225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45934.647665972225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45934.647665972225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45934.647665972225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45934.647665972225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45934.647665972225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45934.647665972225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45934.647665972225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45934.647665972225</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F33D7DC3-1266-4C56-9C3C-CD8719B0CF4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31039</v>
      </c>
      <c r="E3" s="100" t="s">
        <v>39048</v>
      </c>
      <c r="F3" s="88">
        <v>45691.651782407411</v>
      </c>
      <c r="G3" s="89">
        <f ca="1">IFERROR(NOW()-F3,"-")</f>
        <v>242.9958833333294</v>
      </c>
      <c r="H3" s="102">
        <v>45691.645879629628</v>
      </c>
      <c r="I3" s="75" t="str">
        <f>IFERROR(VLOOKUP(D3,DB!A:F,6,0),"")</f>
        <v>Generator-SG</v>
      </c>
      <c r="J3" s="75" t="str">
        <f>IFERROR(VLOOKUP(D3,DB!A:G,7,0),"")</f>
        <v>Vandalized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31078</v>
      </c>
      <c r="E4" s="88" t="s">
        <v>38964</v>
      </c>
      <c r="F4" s="88">
        <v>45806.727083333331</v>
      </c>
      <c r="G4" s="89">
        <f ca="1">IFERROR(NOW()-F4,"-")</f>
        <v>127.9205824074088</v>
      </c>
      <c r="H4" s="88">
        <v>45791.543067129627</v>
      </c>
      <c r="I4" s="75" t="str">
        <f>IFERROR(VLOOKUP(D4,DB!A:F,6,0),"")</f>
        <v>SCECO</v>
      </c>
      <c r="J4" s="75" t="str">
        <f>IFERROR(VLOOKUP(D4,DB!A:G,7,0),"")</f>
        <v>No BB Shifted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39055</v>
      </c>
      <c r="B5" s="75" t="str">
        <f>IFERROR(VLOOKUP(D5,DB!A:K,11,0),"")</f>
        <v>R2</v>
      </c>
      <c r="C5" s="75">
        <v>1</v>
      </c>
      <c r="D5" s="75" t="s">
        <v>29168</v>
      </c>
      <c r="E5" s="100" t="s">
        <v>38964</v>
      </c>
      <c r="F5" s="88">
        <v>45824.999837962961</v>
      </c>
      <c r="G5" s="89">
        <f ca="1">IFERROR(NOW()-F5,"-")</f>
        <v>109.64782777777873</v>
      </c>
      <c r="H5" s="88">
        <v>45824.993587962963</v>
      </c>
      <c r="I5" s="75" t="str">
        <f>IFERROR(VLOOKUP(D5,DB!A:F,6,0),"")</f>
        <v>Generator-SG</v>
      </c>
      <c r="J5" s="75" t="str">
        <f>IFERROR(VLOOKUP(D5,DB!A:G,7,0),"")</f>
        <v>Good</v>
      </c>
      <c r="K5" s="101" t="s">
        <v>39056</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39057</v>
      </c>
      <c r="B6" s="18" t="str">
        <f>IFERROR(VLOOKUP(D6,DB!A:K,11,0),"")</f>
        <v>R2</v>
      </c>
      <c r="C6" s="18">
        <v>4</v>
      </c>
      <c r="D6" s="18" t="s">
        <v>25629</v>
      </c>
      <c r="E6" s="131" t="s">
        <v>39048</v>
      </c>
      <c r="F6" s="132">
        <v>45934.588067129633</v>
      </c>
      <c r="G6" s="133">
        <f ca="1">IFERROR(NOW()-F6,"-")</f>
        <v>5.959861110750353E-2</v>
      </c>
      <c r="H6" s="132">
        <v>45934.579733796294</v>
      </c>
      <c r="I6" s="18" t="str">
        <f>IFERROR(VLOOKUP(D6,DB!A:F,6,0),"")</f>
        <v>Generator-SG</v>
      </c>
      <c r="J6" s="18" t="str">
        <f>IFERROR(VLOOKUP(D6,DB!A:G,7,0),"")</f>
        <v>In progress+Vandalized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45934.64766574074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45934.64766574074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45934.64766574074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45934.64766574074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45934.64766574074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45934.64766574074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45934.64766574074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45934.64766574074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45934.64766574074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45934.64766574074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45934.64766574074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45934.64766574074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45934.64766574074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45934.64766574074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45934.64766574074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45934.64766574074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45934.64766574074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45934.64766574074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45934.64766574074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45934.64766574074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45934.64766574074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45934.64766574074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45934.64766574074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45934.64766574074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45934.64766574074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45934.64766574074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45934.64766574074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45934.64766574074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45934.64766574074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45934.64766574074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45934.64766574074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45934.64766574074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45934.64766574074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45934.64766574074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45934.64766574074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45934.64766574074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45934.64766574074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45934.64766574074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45934.64766574074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45934.64766574074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45934.64766574074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45934.64766574074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45934.64766574074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45934.64766574074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45934.64766574074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45934.64766574074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45934.64766574074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45934.64766574074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45934.64766574074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45934.64766574074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45934.64766574074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45934.64766574074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45934.64766574074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45934.64766574074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45934.64766574074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45934.64766574074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45934.64766574074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45934.64766574074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45934.64766574074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45934.64766574074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45934.64766574074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45934.64766574074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45934.64766574074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45934.64766574074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45934.64766574074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45934.64766574074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45934.64766574074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45934.64766574074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45934.64766574074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45934.64766574074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45934.64766574074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45934.64766574074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45934.64766574074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45934.64766574074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45934.64766574074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45934.64766574074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45934.64766574074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45934.64766574074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45934.64766574074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45934.64766574074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45934.64766574074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45934.64766574074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45934.64766574074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45934.64766574074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45934.64766574074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45934.64766574074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45934.64766574074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45934.64766574074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45934.64766574074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45934.64766574074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45934.64766574074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45934.64766574074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45934.64766574074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45934.64766574074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45934.64766574074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45934.64766574074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45934.64766574074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45934.64766574074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45934.64766574074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45934.64766574074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45934.64766574074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45934.64766574074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45934.64766574074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45934.64766574074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45934.64766574074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45934.64766574074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45934.64766574074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45934.64766574074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45934.64766574074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45934.64766574074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45934.64766574074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45934.64766574074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45934.64766574074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45934.64766574074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45934.64766574074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45934.64766574074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45934.64766574074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45934.64766574074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45934.64766574074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45934.64766574074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45934.64766574074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45934.64766574074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45934.64766574074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45934.64766574074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45934.64766574074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45934.64766574074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45934.64766574074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45934.64766574074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45934.64766574074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45934.64766574074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45934.64766574074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45934.64766574074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45934.64766574074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45934.64766574074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45934.64766574074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45934.64766574074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45934.64766574074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45934.64766574074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45934.64766574074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45934.64766574074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45934.64766574074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45934.64766574074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45934.64766574074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45934.64766574074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45934.64766574074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45934.64766574074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45934.64766574074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45934.64766574074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45934.64766574074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45934.64766574074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45934.64766574074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45934.64766574074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45934.64766574074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45934.64766574074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45934.64766574074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45934.64766574074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45934.64766574074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45934.64766574074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45934.64766574074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45934.64766574074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45934.64766574074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45934.64766574074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45934.64766574074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45934.64766574074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45934.64766574074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45934.64766574074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45934.64766574074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45934.64766574074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45934.64766574074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45934.64766574074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45934.64766574074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45934.64766574074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45934.64766574074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45934.64766574074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45934.64766574074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45934.64766574074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45934.64766574074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45934.64766574074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45934.64766574074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45934.64766574074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45934.64766574074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45934.64766574074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45934.64766574074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45934.64766574074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45934.64766574074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45934.64766574074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45934.64766574074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45934.64766574074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45934.64766574074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45934.64766574074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45934.64766574074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45934.64766574074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45934.64766574074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45934.64766574074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45934.64766574074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45934.64766574074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45934.64766574074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45934.64766574074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45934.64766574074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45934.64766574074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45934.64766574074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45934.64766574074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45934.64766574074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45934.64766574074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45934.64766574074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45934.64766574074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45934.64766574074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45934.64766574074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45934.64766574074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45934.64766574074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45934.64766574074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45934.64766574074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45934.64766574074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45934.64766574074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45934.64766574074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45934.64766574074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45934.64766574074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45934.64766574074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45934.64766574074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45934.64766574074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45934.64766574074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45934.64766574074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45934.64766574074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45934.64766574074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45934.64766574074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45934.64766574074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45934.64766574074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45934.64766574074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45934.64766574074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45934.64766574074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45934.64766574074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45934.64766574074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45934.64766574074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45934.64766574074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45934.64766574074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45934.64766574074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45934.64766574074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45934.64766574074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45934.64766574074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45934.64766574074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45934.64766574074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45934.64766574074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45934.64766574074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45934.64766574074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45934.64766574074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45934.64766574074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45934.64766574074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45934.64766574074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45934.64766574074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45934.64766574074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45934.64766574074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45934.64766574074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45934.64766574074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45934.64766574074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45934.64766574074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45934.64766574074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45934.64766574074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45934.64766574074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45934.64766574074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45934.64766574074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45934.64766574074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45934.64766574074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45934.64766574074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45934.64766574074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45934.64766574074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45934.64766574074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45934.64766574074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45934.64766574074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45934.64766574074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45934.64766574074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45934.64766574074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45934.64766574074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45934.64766574074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45934.64766574074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45934.64766574074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45934.64766574074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45934.64766574074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45934.64766574074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45934.64766574074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45934.64766574074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45934.64766574074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45934.64766574074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45934.64766574074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45934.64766574074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45934.64766574074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45934.64766574074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45934.64766574074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45934.64766574074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45934.64766574074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45934.64766574074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45934.64766574074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45934.64766574074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45934.64766574074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45934.64766574074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45934.64766574074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45934.64766574074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45934.64766574074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45934.64766574074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45934.64766574074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45934.64766574074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45934.64766574074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45934.64766574074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45934.64766574074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45934.64766574074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45934.64766574074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45934.64766574074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45934.64766574074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45934.64766574074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45934.64766574074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45934.64766574074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45934.64766574074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45934.64766574074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45934.64766574074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45934.64766574074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45934.64766574074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45934.64766574074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45934.64766574074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39059</v>
      </c>
      <c r="B2" s="75" t="str">
        <f>IFERROR(VLOOKUP(D2,DB!A:K,11,0),"")</f>
        <v>R3</v>
      </c>
      <c r="C2" s="18">
        <v>1</v>
      </c>
      <c r="D2" s="18" t="s">
        <v>25364</v>
      </c>
      <c r="E2" s="18" t="s">
        <v>38964</v>
      </c>
      <c r="F2" s="20">
        <v>45934.604502314818</v>
      </c>
      <c r="G2" s="21">
        <f t="shared" ref="G2:G56" ca="1" si="0">IFERROR(NOW()-F2,"-")</f>
        <v>4.3163425922102761E-2</v>
      </c>
      <c r="H2" s="22">
        <v>45934.599560185183</v>
      </c>
      <c r="I2" s="19" t="str">
        <f>IFERROR(VLOOKUP(D2,DB!A:F,6,0),"")</f>
        <v>Generator-SG</v>
      </c>
      <c r="J2" s="18" t="str">
        <f>IFERROR(VLOOKUP(D2,DB!A:G,7,0),"")</f>
        <v>Weak</v>
      </c>
      <c r="K2" s="50" t="s">
        <v>39060</v>
      </c>
      <c r="L2" s="23" t="str">
        <f>IFERROR(VLOOKUP(D2,DB!A:I,9,0),"")</f>
        <v>Latis</v>
      </c>
    </row>
    <row r="3" spans="1:13" ht="15" customHeight="1">
      <c r="A3" s="19"/>
      <c r="B3" s="18" t="str">
        <f>IFERROR(VLOOKUP(#REF!,DB!A:K,11,0),"")</f>
        <v/>
      </c>
      <c r="C3" s="18"/>
      <c r="D3" s="18" t="s">
        <v>5068</v>
      </c>
      <c r="E3" s="18"/>
      <c r="F3" s="20"/>
      <c r="G3" s="21">
        <f t="shared" ca="1" si="0"/>
        <v>45934.64766574074</v>
      </c>
      <c r="H3" s="22"/>
      <c r="I3" s="19" t="str">
        <f>IFERROR(VLOOKUP(#REF!,DB!A:F,6,0),"")</f>
        <v/>
      </c>
      <c r="J3" s="18" t="str">
        <f>IFERROR(VLOOKUP(#REF!,DB!A:G,7,0),"")</f>
        <v/>
      </c>
      <c r="K3" s="50"/>
      <c r="L3" s="23" t="str">
        <f>IFERROR(VLOOKUP(#REF!,DB!A:I,9,0),"")</f>
        <v/>
      </c>
    </row>
    <row r="4" spans="1:13" ht="15" customHeight="1">
      <c r="A4" s="19"/>
      <c r="B4" s="75" t="str">
        <f>IFERROR(VLOOKUP(D4,DB!A:K,11,0),"")</f>
        <v>R3</v>
      </c>
      <c r="C4" s="18"/>
      <c r="D4" s="18" t="s">
        <v>5068</v>
      </c>
      <c r="E4" s="18"/>
      <c r="F4" s="20"/>
      <c r="G4" s="21">
        <f t="shared" ca="1" si="0"/>
        <v>45934.64766574074</v>
      </c>
      <c r="H4" s="22"/>
      <c r="I4" s="19" t="str">
        <f>IFERROR(VLOOKUP(D4,DB!A:F,6,0),"")</f>
        <v>Power Cube</v>
      </c>
      <c r="J4" s="18" t="str">
        <f>IFERROR(VLOOKUP(D4,DB!A:G,7,0),"")</f>
        <v>Good</v>
      </c>
      <c r="K4" s="50"/>
      <c r="L4" s="23" t="str">
        <f>IFERROR(VLOOKUP(D4,DB!A:I,9,0),"")</f>
        <v>Zain</v>
      </c>
    </row>
    <row r="5" spans="1:13" ht="15" customHeight="1">
      <c r="A5" s="19"/>
      <c r="B5" s="75" t="str">
        <f>IFERROR(VLOOKUP(D5,DB!A:K,11,0),"")</f>
        <v>R3</v>
      </c>
      <c r="C5" s="18"/>
      <c r="D5" s="18" t="s">
        <v>5110</v>
      </c>
      <c r="E5" s="18"/>
      <c r="F5" s="20"/>
      <c r="G5" s="21">
        <f t="shared" ca="1" si="0"/>
        <v>45934.64766574074</v>
      </c>
      <c r="H5" s="22"/>
      <c r="I5" s="19" t="str">
        <f>IFERROR(VLOOKUP(D5,DB!A:F,6,0),"")</f>
        <v>Power Cube</v>
      </c>
      <c r="J5" s="18" t="str">
        <f>IFERROR(VLOOKUP(D5,DB!A:G,7,0),"")</f>
        <v>Good</v>
      </c>
      <c r="K5" s="50"/>
      <c r="L5" s="23" t="str">
        <f>IFERROR(VLOOKUP(D5,DB!A:I,9,0),"")</f>
        <v>Zain</v>
      </c>
    </row>
    <row r="6" spans="1:13" ht="15" customHeight="1">
      <c r="A6" s="19"/>
      <c r="B6" s="75" t="str">
        <f>IFERROR(VLOOKUP(D6,DB!A:K,11,0),"")</f>
        <v>R3</v>
      </c>
      <c r="C6" s="18"/>
      <c r="D6" s="18" t="s">
        <v>19093</v>
      </c>
      <c r="E6" s="18"/>
      <c r="F6" s="20"/>
      <c r="G6" s="21">
        <f t="shared" ca="1" si="0"/>
        <v>45934.64766574074</v>
      </c>
      <c r="H6" s="22"/>
      <c r="I6" s="19" t="str">
        <f>IFERROR(VLOOKUP(D6,DB!A:F,6,0),"")</f>
        <v>Power Cube</v>
      </c>
      <c r="J6" s="18" t="str">
        <f>IFERROR(VLOOKUP(D6,DB!A:G,7,0),"")</f>
        <v>No BB Design+Good</v>
      </c>
      <c r="K6" s="50"/>
      <c r="L6" s="23" t="str">
        <f>IFERROR(VLOOKUP(D6,DB!A:I,9,0),"")</f>
        <v>Latis</v>
      </c>
    </row>
    <row r="7" spans="1:13" ht="15" customHeight="1">
      <c r="A7" s="19"/>
      <c r="B7" s="75" t="str">
        <f>IFERROR(VLOOKUP(D7,DB!A:K,11,0),"")</f>
        <v>R3</v>
      </c>
      <c r="C7" s="18"/>
      <c r="D7" s="18" t="s">
        <v>19111</v>
      </c>
      <c r="E7" s="18"/>
      <c r="F7" s="20"/>
      <c r="G7" s="21">
        <f t="shared" ca="1" si="0"/>
        <v>45934.64766574074</v>
      </c>
      <c r="H7" s="22"/>
      <c r="I7" s="19" t="str">
        <f>IFERROR(VLOOKUP(D7,DB!A:F,6,0),"")</f>
        <v>Power Cube</v>
      </c>
      <c r="J7" s="18" t="str">
        <f>IFERROR(VLOOKUP(D7,DB!A:G,7,0),"")</f>
        <v>No BB Design+Good</v>
      </c>
      <c r="K7" s="50"/>
      <c r="L7" s="23" t="str">
        <f>IFERROR(VLOOKUP(D7,DB!A:I,9,0),"")</f>
        <v>Latis</v>
      </c>
    </row>
    <row r="8" spans="1:13" ht="15" customHeight="1">
      <c r="A8" s="19"/>
      <c r="B8" s="75" t="str">
        <f>IFERROR(VLOOKUP(D8,DB!A:K,11,0),"")</f>
        <v/>
      </c>
      <c r="C8" s="18"/>
      <c r="D8" s="18"/>
      <c r="E8" s="18"/>
      <c r="F8" s="20"/>
      <c r="G8" s="21">
        <f t="shared" ca="1" si="0"/>
        <v>45934.64766574074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45934.64766574074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45934.64766574074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45934.64766574074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45934.64766574074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45934.64766574074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45934.64766574074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45934.64766574074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45934.64766574074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45934.64766574074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45934.64766574074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45934.64766574074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45934.64766574074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45934.64766574074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45934.64766574074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45934.64766574074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45934.64766574074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45934.64766574074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45934.64766574074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45934.64766574074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45934.64766574074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45934.64766574074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45934.64766574074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45934.64766574074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45934.64766574074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45934.64766574074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45934.64766574074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45934.64766574074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45934.64766574074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45934.64766574074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45934.64766574074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45934.64766574074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45934.64766574074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45934.64766574074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45934.64766574074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45934.64766574074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45934.64766574074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45934.64766574074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45934.64766574074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45934.64766574074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45934.64766574074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45934.64766574074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45934.64766574074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45934.64766574074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45934.64766574074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45934.64766574074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45934.64766574074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45934.64766574074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45934.64766574074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45934.64766574074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45934.64766574074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45934.64766574074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45934.64766574074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45934.64766574074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45934.64766574074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45934.64766574074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45934.64766574074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45934.64766574074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45934.64766574074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45934.64766574074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45934.64766574074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45934.64766574074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45934.64766574074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45934.64766574074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45934.64766574074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45934.64766574074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45934.64766574074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45934.64766574074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45934.64766574074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45934.64766574074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45934.64766574074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45934.64766574074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45934.64766574074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45934.64766574074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45934.64766574074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45934.64766574074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45934.64766574074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45934.64766574074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45934.64766574074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45934.64766574074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45934.64766574074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45934.64766574074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45934.64766574074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45934.64766574074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45934.64766574074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45934.64766574074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45934.64766574074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45934.64766574074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45934.64766574074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45934.64766574074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45934.64766574074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45934.64766574074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45934.64766574074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45934.64766574074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45934.64766574074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45934.64766574074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45934.64766574074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45934.64766574074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45934.64766574074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45934.64766574074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45934.64766574074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45934.64766574074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45934.64766574074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45934.64766574074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45934.64766574074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45934.64766574074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45934.64766574074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45934.64766574074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45934.64766574074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45934.64766574074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45934.64766574074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45934.64766574074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45934.64766574074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45934.64766574074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45934.64766574074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45934.64766574074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45934.64766574074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45934.64766574074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45934.64766574074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45934.64766574074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45934.64766574074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45934.64766574074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45934.64766574074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45934.64766574074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45934.64766574074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45934.64766574074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45934.64766574074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45934.64766574074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45934.64766574074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45934.64766574074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45934.64766574074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45934.64766574074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45934.64766574074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45934.64766574074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45934.64766574074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45934.64766574074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45934.64766574074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45934.64766574074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45934.64766574074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45934.64766574074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45934.64766574074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45934.64766574074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45934.64766574074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45934.64766574074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45934.64766574074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45934.64766574074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45934.64766574074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45934.64766574074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45934.64766574074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45934.64766574074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45934.64766574074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45934.64766574074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45934.64766574074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45934.64766574074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45934.64766574074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45934.64766574074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45934.64766574074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45934.64766574074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45934.64766574074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45934.64766574074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45934.64766574074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45934.64766574074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45934.64766574074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45934.64766574074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45934.64766574074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45934.64766574074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45934.64766574074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45934.64766574074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45934.64766574074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45934.64766574074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45934.64766574074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45934.64766574074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45934.64766574074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45934.64766574074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45934.64766574074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45934.64766574074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45934.64766574074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45934.64766574074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45934.64766574074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45934.64766574074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45934.64766574074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45934.64766574074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45934.64766574074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45934.64766574074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45934.64766574074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45934.64766574074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45934.64766574074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45934.64766574074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45934.64766574074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45934.64766574074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45934.64766574074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45934.64766574074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45934.64766574074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45934.64766574074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45934.64766574074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45934.64766574074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45934.64766574074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45934.64766574074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45934.64766574074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45934.64766574074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45934.64766574074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45934.64766574074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45934.64766574074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45934.64766574074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45934.64766574074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45934.64766574074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45934.64766574074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45934.64766574074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45934.64766574074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45934.64766574074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45934.64766574074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45934.64766574074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45934.64766574074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45934.64766574074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45934.64766574074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45934.64766574074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45934.64766574074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45934.64766574074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45934.64766574074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45934.64766574074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45934.64766574074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45934.64766574074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45934.64766574074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45934.64766574074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45934.64766574074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45934.64766574074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45934.64766574074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45934.64766574074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45934.64766574074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45934.64766574074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45934.64766574074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45934.64766574074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45934.64766574074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45934.64766574074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45934.64766574074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45934.64766574074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45934.64766574074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45934.64766574074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45934.64766574074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45934.64766574074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45934.64766574074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45934.64766574074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45934.64766574074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45934.64766574074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45934.64766574074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45934.64766574074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45934.64766574074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45934.64766574074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45934.64766574074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45934.64766574074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45934.64766574074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45934.64766574074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45934.64766574074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45934.64766574074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45934.64766574074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45934.64766574074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45934.64766574074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45934.64766574074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45934.64766574074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45934.64766574074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45934.64766574074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45934.64766574074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45934.64766574074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45934.64766574074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45934.64766574074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45934.64766574074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45934.64766574074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45934.64766574074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45934.64766574074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45934.64766574074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45934.64766574074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45934.64766574074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45934.64766574074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45934.64766574074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45934.64766574074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45934.64766574074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45934.64766574074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45934.64766574074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45934.64766574074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45934.64766574074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45934.64766574074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45934.64766574074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45934.64766574074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45934.64766574074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45934.64766574074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45934.64766574074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45934.64766574074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45934.64766574074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45934.64766574074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45934.64766574074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45934.64766574074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45934.64766574074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45934.64766574074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45934.64766574074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45934.64766574074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45934.64766574074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45934.64766574074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45934.64766574074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45934.64766574074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45934.64766574074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45934.64766574074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45934.64766574074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45934.64766574074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45934.64766574074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45934.64766574074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45934.64766574074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45934.64766574074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45934.64766574074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45934.64766574074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45934.64766574074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45934.64766574074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45934.64766574074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45934.64766574074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45934.64766574074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45934.64766574074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45934.64766574074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45934.64766574074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45934.64766574074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45934.64766574074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45934.64766574074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45934.64766574074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45934.64766574074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45934.64766574074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45934.64766574074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45934.64766574074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45934.64766574074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45934.64766574074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45934.64766574074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45934.64766574074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45934.64766574074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45934.64766574074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45934.64766574074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45934.64766574074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45934.64766574074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45934.64766574074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45934.64766574074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45934.64766574074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45934.64766574074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45934.64766574074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45934.64766574074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45934.64766574074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45934.64766574074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45934.64766574074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45934.64766574074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45934.64766574074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45934.64766574074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45934.64766574074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45934.64766574074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45934.64766574074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45934.64766574074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45934.64766574074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45934.64766574074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45934.64766574074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45934.64766574074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45934.64766574074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45934.64766574074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45934.64766574074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45934.64766574074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45934.64766574074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45934.64766574074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45934.64766574074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45934.64766574074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45934.64766574074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45934.64766574074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45934.64766574074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45934.64766574074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45934.64766574074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45934.64766574074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45934.64766574074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45934.64766574074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45934.64766574074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45934.64766574074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45934.64766574074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45934.64766574074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45934.64766574074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45934.64766574074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45934.64766574074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45934.64766574074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45934.64766574074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45934.64766574074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45934.64766574074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45934.64766574074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45934.64766574074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45934.64766574074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45934.64766574074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45934.64766574074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45934.64766574074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45934.64766574074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45934.64766574074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45934.64766574074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45934.64766574074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45934.64766574074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45934.64766574074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45934.64766574074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45934.64766574074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45934.64766574074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45934.64766574074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45934.64766574074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45934.64766574074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45934.64766574074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45934.64766574074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45934.64766574074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45934.64766574074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45934.64766574074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45934.64766574074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45934.64766574074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45934.64766574074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45934.64766574074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45934.64766574074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45934.64766574074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45934.64766574074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45934.64766574074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45934.64766574074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45934.64766574074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45934.64766574074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45934.64766574074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45934.64766574074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45934.64766574074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45934.64766574074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45934.64766574074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45934.64766574074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45934.64766574074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45934.64766574074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45934.64766574074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45934.64766574074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45934.64766574074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45934.64766574074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45934.64766574074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45934.64766574074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45934.64766574074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45934.64766574074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45934.64766574074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45934.64766574074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45934.64766574074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45934.64766574074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45934.64766574074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45934.64766574074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45934.64766574074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45934.64766574074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45934.64766574074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45934.64766574074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45934.64766574074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45934.64766574074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45934.64766574074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45934.64766574074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45934.64766574074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45934.64766574074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45934.64766574074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45934.64766574074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45934.64766574074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45934.64766574074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45934.64766574074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45934.64766574074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45934.64766574074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45934.64766574074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45934.64766574074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45934.64766574074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45934.64766574074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45934.64766574074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45934.64766574074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45934.64766574074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45934.64766574074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45934.64766574074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45934.64766574074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45934.64766574074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45934.64766574074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45934.64766574074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45934.64766574074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45934.64766574074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45934.64766574074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45934.64766574074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45934.64766574074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45934.64766574074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45934.64766574074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45934.64766574074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45934.64766574074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45934.64766574074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45934.64766574074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45934.64766574074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45934.64766574074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45934.64766574074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45934.64766574074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45934.64766574074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45934.64766574074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45934.64766574074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45934.64766574074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45934.64766574074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45934.64766574074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45934.64766574074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45934.64766574074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45934.64766574074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45934.64766574074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45934.64766574074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45934.64766574074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45934.64766574074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45934.64766574074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45934.64766574074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45934.64766574074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45934.64766574074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45934.64766574074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45934.64766574074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45934.64766574074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45934.64766574074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45934.64766574074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45934.64766574074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45934.64766574074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45934.64766574074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45934.64766574074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45934.64766574074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45934.64766574074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45934.64766574074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45934.64766574074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45934.64766574074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45934.64766574074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45934.64766574074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45934.64766574074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45934.64766574074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45934.64766574074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45934.64766574074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45934.64766574074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45934.64766574074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45934.64766574074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45934.64766574074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45934.64766574074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45934.64766574074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45934.64766574074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45934.64766574074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45934.64766574074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45934.64766574074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45934.64766574074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45934.64766574074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45934.64766574074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45934.64766574074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45934.64766574074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45934.64766574074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45934.64766574074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45934.64766574074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45934.64766574074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45934.64766574074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45934.64766574074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45934.64766574074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45934.64766574074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45934.64766574074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45934.64766574074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45934.64766574074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45934.64766574074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45934.64766574074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45934.64766574074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45934.64766574074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45934.64766574074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45934.64766574074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45934.64766574074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45934.64766574074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45934.64766574074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45934.64766574074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45934.64766574074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45934.64766574074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45934.64766574074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45934.64766574074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45934.64766574074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45934.64766574074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45934.64766574074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45934.64766574074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45934.64766574074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45934.64766574074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45934.64766574074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45934.64766574074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45934.64766574074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45934.64766574074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45934.64766574074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45934.64766574074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45934.64766574074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45934.64766574074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45934.64766574074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45934.64766574074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45934.64766574074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45934.64766574074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45934.64766574074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45934.64766574074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45934.64766574074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45934.64766574074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45934.64766574074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45934.64766574074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45934.64766574074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45934.64766574074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45934.64766574074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45934.64766574074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45934.64766574074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45934.64766574074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45934.64766574074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45934.64766574074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45934.64766574074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45934.64766574074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45934.64766574074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45934.64766574074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45934.64766574074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45934.64766574074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45934.64766574074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45934.64766574074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45934.64766574074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45934.64766574074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45934.64766574074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45934.64766574074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45934.64766574074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45934.64766574074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45934.64766574074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45934.64766574074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45934.64766574074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45934.64766574074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45934.64766574074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45934.64766574074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45934.64766574074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45934.64766574074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45934.64766574074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45934.64766574074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45934.64766574074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45934.64766574074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45934.64766574074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45934.64766574074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45934.64766574074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45934.64766574074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45934.64766574074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45934.64766574074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45934.64766574074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45934.64766574074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45934.64766574074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45934.64766574074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45934.64766574074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45934.64766574074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45934.64766574074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45934.64766574074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45934.64766574074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45934.64766574074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45934.64766574074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45934.64766574074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45934.64766574074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45934.64766574074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45934.64766574074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45934.64766574074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45934.64766574074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45934.64766574074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45934.64766574074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45934.64766574074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45934.64766574074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45934.64766574074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45934.64766574074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45934.64766574074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45934.64766574074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45934.64766574074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45934.64766574074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45934.64766574074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45934.64766574074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45934.64766574074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45934.64766574074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45934.64766574074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45934.64766574074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45934.64766574074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45934.64766574074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45934.64766574074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45934.64766574074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45934.64766574074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45934.64766574074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45934.64766574074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45934.64766574074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45934.64766574074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45934.64766574074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45934.64766574074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45934.64766574074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45934.64766574074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45934.64766574074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45934.64766574074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45934.64766574074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45934.64766574074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45934.64766574074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45934.64766574074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45934.64766574074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45934.64766574074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45934.64766574074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45934.64766574074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45934.64766574074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45934.64766574074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45934.64766574074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45934.64766574074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45934.64766574074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45934.64766574074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45934.64766574074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45934.64766574074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45934.64766574074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45934.64766574074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45934.64766574074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45934.64766574074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45934.64766574074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45934.64766574074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45934.64766574074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45934.64766574074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45934.64766574074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45934.64766574074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45934.64766574074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45934.64766574074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45934.64766574074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45934.64766574074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45934.64766574074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45934.64766574074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45934.64766574074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45934.64766574074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45934.64766574074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45934.64766574074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45934.64766574074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45934.64766574074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45934.64766574074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45934.64766574074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45934.64766574074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45934.64766574074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45934.64766574074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45934.64766574074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45934.64766574074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45934.64766574074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45934.64766574074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45934.64766574074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45934.64766574074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45934.64766574074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45934.64766574074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45934.64766574074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45934.64766574074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45934.64766574074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45934.64766574074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45934.64766574074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45934.64766574074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45934.64766574074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45934.64766574074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45934.64766574074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45934.64766574074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45934.64766574074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45934.64766574074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45934.64766574074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45934.64766574074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45934.64766574074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45934.64766574074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45934.64766574074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45934.64766574074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45934.64766574074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45934.64766574074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45934.64766574074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45934.64766574074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45934.64766574074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45934.64766574074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45934.64766574074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45934.64766574074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45934.64766574074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45934.64766574074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45934.64766574074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45934.64766574074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45934.64766574074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45934.64766574074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45934.64766574074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45934.64766574074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45934.64766574074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45934.64766574074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45934.64766574074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45934.64766574074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45934.64766574074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45934.64766574074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45934.64766574074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45934.64766574074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45934.64766574074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45934.64766574074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45934.64766574074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45934.64766574074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45934.64766574074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45934.64766574074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45934.64766574074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45934.64766574074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45934.64766574074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45934.64766574074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45934.64766574074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45934.64766574074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45934.64766574074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45934.64766574074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45934.64766574074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45934.64766574074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45934.64766574074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45934.64766574074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45934.64766574074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45934.64766574074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45934.64766574074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45934.64766574074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45934.64766574074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45934.64766574074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45934.64766574074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45934.64766574074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45934.64766574074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45934.64766574074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45934.64766574074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45934.64766574074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45934.64766574074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45934.64766574074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45934.64766574074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45934.64766574074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45934.64766574074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45934.64766574074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45934.64766574074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45934.64766574074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45934.64766574074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45934.64766574074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45934.64766574074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45934.64766574074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45934.64766574074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45934.64766574074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45934.64766574074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45934.64766574074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45934.64766574074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45934.64766574074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45934.64766574074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45934.64766574074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45934.64766574074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45934.64766574074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45934.64766574074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45934.64766574074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45934.64766574074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45934.64766574074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45934.64766574074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45934.64766574074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45934.64766574074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45934.64766574074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45934.64766574074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45934.64766574074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45934.64766574074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45934.64766574074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45934.64766574074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45934.64766574074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45934.64766574074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45934.64766574074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45934.64766574074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45934.64766574074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45934.64766574074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45934.64766574074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45934.64766574074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45934.64766574074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45934.64766574074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45934.64766574074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45934.64766574074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45934.64766574074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45934.64766574074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45934.64766574074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45934.64766574074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45934.64766574074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45934.64766574074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45934.64766574074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45934.64766574074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45934.64766574074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45934.64766574074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45934.64766574074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45934.64766574074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45934.64766574074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45934.64766574074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45934.64766574074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45934.64766574074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45934.64766574074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45934.64766574074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45934.64766574074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45934.64766574074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45934.64766574074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45934.64766574074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45934.64766574074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45934.64766574074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45934.64766574074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45934.64766574074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45934.64766574074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45934.64766574074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45934.64766574074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45934.64766574074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45934.64766574074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45934.64766574074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45934.64766574074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45934.64766574074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45934.64766574074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45934.64766574074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45934.64766574074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45934.64766574074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45934.64766574074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45934.64766574074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45934.64766574074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45934.64766574074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45934.64766574074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45934.64766574074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45934.64766574074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45934.64766574074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45934.64766574074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45934.64766574074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45934.64766574074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45934.64766574074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45934.64766574074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45934.64766574074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45934.64766574074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45934.64766574074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45934.64766574074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45934.64766574074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45934.64766574074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45934.64766574074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45934.64766574074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45934.64766574074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45934.64766574074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45934.64766574074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45934.64766574074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45934.64766574074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45934.64766574074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45934.64766574074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45934.64766574074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45934.64766574074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45934.64766574074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45934.64766574074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45934.64766574074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45934.64766574074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45934.64766574074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45934.64766574074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45934.64766574074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45934.64766574074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45934.64766574074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45934.64766574074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45934.64766574074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45934.64766574074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45934.64766574074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45934.64766574074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45934.64766574074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45934.64766574074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45934.64766574074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45934.64766574074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45934.64766574074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45934.64766574074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45934.64766574074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45934.64766574074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45934.64766574074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45934.64766574074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45934.64766574074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45934.64766574074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45934.64766574074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45934.64766574074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45934.64766574074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45934.64766574074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45934.64766574074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45934.64766574074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45934.64766574074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45934.64766574074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45934.64766574074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45934.64766574074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45934.64766574074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45934.64766574074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45934.64766574074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45934.64766574074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45934.64766574074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45934.64766574074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45934.64766574074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45934.64766574074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45934.64766574074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45934.64766574074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45934.64766574074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45934.64766574074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45934.64766574074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45934.64766574074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45934.64766574074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45934.64766574074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45934.64766574074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45934.64766574074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45934.64766574074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45934.64766574074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45934.64766574074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45934.64766574074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45934.64766574074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45934.64766574074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45934.64766574074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45934.64766574074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45934.64766574074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45934.64766574074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45934.64766574074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45934.64766574074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45934.64766574074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45934.64766574074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45934.64766574074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45934.64766574074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45934.64766574074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45934.64766574074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45934.64766574074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45934.64766574074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45934.64766574074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45934.64766574074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45934.64766574074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45934.64766574074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45934.64766574074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45934.64766574074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45934.64766574074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45934.64766574074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45934.64766574074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45934.64766574074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45934.64766574074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45934.64766574074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45934.64766574074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45934.64766574074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45934.64766574074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45934.64766574074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45934.64766574074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45934.64766574074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45934.64766574074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45934.64766574074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45934.64766574074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45934.64766574074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45934.64766574074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45934.64766574074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45934.64766574074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45934.64766574074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45934.64766574074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45934.64766574074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45934.64766574074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45934.64766574074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45934.64766574074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45934.64766574074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45934.64766574074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45934.64766574074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45934.64766574074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45934.64766574074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45934.64766574074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45934.64766574074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45934.64766574074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45934.64766574074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45934.64766574074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45934.64766574074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45934.64766574074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45934.64766574074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45934.64766574074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45934.64766574074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45934.64766574074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45934.64766574074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45934.64766574074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45934.64766574074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45934.64766574074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45934.64766574074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45934.64766574074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45934.64766574074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45934.64766574074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45934.64766574074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45934.64766574074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45934.64766574074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45934.64766574074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45934.64766574074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45934.64766574074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45934.64766574074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45934.64766574074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45934.64766574074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45934.64766574074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45934.64766574074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45934.64766574074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45934.64766574074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45934.64766574074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45934.64766574074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45934.64766574074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45934.64766574074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45934.64766574074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45934.64766574074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45934.64766574074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45934.64766574074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45934.64766574074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45934.64766574074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45934.64766574074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45934.64766574074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45934.64766574074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45934.64766574074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45934.64766574074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45934.64766574074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45934.64766574074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45934.64766574074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45934.64766574074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45934.64766574074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45934.64766574074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45934.64766574074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45934.64766574074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45934.64766574074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45934.64766574074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45934.64766574074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45934.64766574074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45934.647665972225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45934.647665972225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45934.647665972225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45934.647665972225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45934.647665972225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45934.647665972225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45934.647665972225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45934.647665972225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45934.647665972225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45934.647665972225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45934.647665972225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45934.647665972225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45934.647665972225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45934.647665972225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45934.647665972225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45934.647665972225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45934.647665972225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45934.647665972225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45934.647665972225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45934.647665972225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45934.647665972225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45934.647665972225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45934.647665972225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45934.647665972225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45934.647665972225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45934.647665972225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45934.647665972225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45934.647665972225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45934.647665972225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45934.647665972225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45934.647665972225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45934.647665972225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45934.647665972225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45934.647665972225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45934.647665972225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45934.647665972225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45934.647665972225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45934.647665972225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45934.647665972225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45934.647665972225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45934.647665972225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45934.647665972225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45934.647665972225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45934.647665972225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45934.647665972225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45934.647665972225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45934.647665972225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45934.647665972225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45934.647665972225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45934.647665972225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45934.647665972225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45934.647665972225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45934.647665972225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45934.647665972225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45934.647665972225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45934.647665972225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45934.647665972225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45934.647665972225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45934.647665972225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45934.647665972225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45934.647665972225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45934.647665972225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45934.647665972225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45934.647665972225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45934.647665972225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45934.647665972225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45934.647665972225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45934.647665972225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45934.647665972225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45934.647665972225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45934.647665972225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45934.647665972225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45934.647665972225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45934.647665972225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45934.647665972225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45934.647665972225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45934.647665972225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45934.647665972225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45934.647665972225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45934.647665972225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45934.647665972225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45934.647665972225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45934.647665972225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45934.647665972225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45934.647665972225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45934.647665972225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45934.647665972225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45934.647665972225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45934.647665972225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45934.647665972225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45934.647665972225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45934.647665972225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45934.647665972225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45934.647665972225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45934.647665972225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45934.647665972225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45934.647665972225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45934.647665972225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45934.647665972225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45934.647665972225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45934.647665972225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45934.647665972225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45934.647665972225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45934.647665972225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45934.647665972225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45934.647665972225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45934.647665972225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45934.647665972225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45934.647665972225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45934.647665972225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45934.647665972225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45934.647665972225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45934.647665972225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45934.647665972225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45934.647665972225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45934.647665972225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45934.647665972225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45934.647665972225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45934.647665972225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45934.647665972225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45934.647665972225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45934.647665972225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45934.647665972225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45934.647665972225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45934.647665972225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45934.647665972225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45934.647665972225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45934.647665972225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45934.647665972225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45934.647665972225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45934.647665972225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45934.647665972225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45934.647665972225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45934.647665972225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45934.647665972225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45934.647665972225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45934.647665972225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45934.647665972225</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231.166948148144</v>
      </c>
      <c r="H2" s="113">
        <v>45703.474768518521</v>
      </c>
      <c r="I2" s="110" t="str">
        <f>IFERROR(VLOOKUP(D2,DB!A:F,6,0),"")</f>
        <v>SCECO</v>
      </c>
      <c r="J2" s="110" t="str">
        <f>IFERROR(VLOOKUP(D2,DB!A:G,7,0),"")</f>
        <v>Dead</v>
      </c>
      <c r="K2" s="115" t="s">
        <v>39062</v>
      </c>
      <c r="L2" s="107" t="str">
        <f>IFERROR(VLOOKUP(D2,DB!A:I,9,0),"")</f>
        <v>Latis</v>
      </c>
    </row>
    <row r="3" spans="1:16" ht="33.75" customHeight="1">
      <c r="A3" s="110" t="s">
        <v>39063</v>
      </c>
      <c r="B3" s="110" t="str">
        <f>IFERROR(VLOOKUP(D3,DB!A:K,11,0),"")</f>
        <v>R4</v>
      </c>
      <c r="C3" s="111">
        <v>2</v>
      </c>
      <c r="D3" s="107" t="s">
        <v>39064</v>
      </c>
      <c r="E3" s="112" t="s">
        <v>38964</v>
      </c>
      <c r="F3" s="113">
        <v>45930.890277777777</v>
      </c>
      <c r="G3" s="114">
        <f ca="1">IFERROR(NOW()-F3,"")</f>
        <v>3.7573879629635485</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45934.64766574074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45934.64766574074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45934.64766574074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45934.64766574074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45934.64766574074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45934.64766574074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45934.64766574074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45934.64766574074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45934.64766574074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45934.64766574074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45934.64766574074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45934.64766574074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45934.64766574074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45934.64766574074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45934.64766574074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45934.64766574074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45934.64766574074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45934.64766574074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45934.64766574074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45934.64766574074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45934.64766574074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45934.64766574074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45934.64766574074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45934.64766574074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45934.64766574074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45934.64766574074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45934.64766574074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45934.64766574074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45934.64766574074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45934.64766574074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45934.64766574074</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42.815605555551883</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39048</v>
      </c>
      <c r="F3" s="38">
        <v>45926.188877314817</v>
      </c>
      <c r="G3" s="39">
        <f ca="1">IFERROR(NOW()-F3,"-")</f>
        <v>8.458788425923558</v>
      </c>
      <c r="H3" s="38">
        <v>45926.158159722225</v>
      </c>
      <c r="I3" s="37" t="str">
        <f>IFERROR(VLOOKUP(D3,DB!A:F,6,0),"")</f>
        <v>SCECO</v>
      </c>
      <c r="J3" s="37" t="str">
        <f>IFERROR(VLOOKUP(D3,DB!A:G,7,0),"")</f>
        <v>Good</v>
      </c>
      <c r="K3" s="37" t="s">
        <v>39069</v>
      </c>
      <c r="L3" s="37" t="str">
        <f>IFERROR(VLOOKUP(D3,DB!A:I,9,0),"")</f>
        <v>Latis</v>
      </c>
      <c r="M3" s="136"/>
    </row>
    <row r="4" spans="1:13" ht="30.75">
      <c r="A4" s="37" t="s">
        <v>39070</v>
      </c>
      <c r="B4" s="37" t="str">
        <f>IFERROR(VLOOKUP(D4,DB!A:K,11,0),"")</f>
        <v>R5</v>
      </c>
      <c r="C4" s="37">
        <v>1</v>
      </c>
      <c r="D4" s="37" t="s">
        <v>38461</v>
      </c>
      <c r="E4" s="37" t="s">
        <v>39048</v>
      </c>
      <c r="F4" s="38">
        <v>45934.580520833333</v>
      </c>
      <c r="G4" s="39">
        <f ca="1">IFERROR(NOW()-F4,"-")</f>
        <v>6.7144907407055143E-2</v>
      </c>
      <c r="H4" s="38">
        <v>45934.522187499999</v>
      </c>
      <c r="I4" s="37" t="str">
        <f>IFERROR(VLOOKUP(D4,DB!A:F,6,0),"")</f>
        <v>SCECO</v>
      </c>
      <c r="J4" s="37" t="str">
        <f>IFERROR(VLOOKUP(D4,DB!A:G,7,0),"")</f>
        <v>Good</v>
      </c>
      <c r="K4" s="37" t="s">
        <v>39071</v>
      </c>
      <c r="L4" s="37" t="str">
        <f>IFERROR(VLOOKUP(D4,DB!A:I,9,0),"")</f>
        <v>Latis</v>
      </c>
      <c r="M4" s="136"/>
    </row>
    <row r="5" spans="1:13" ht="15">
      <c r="A5" s="37"/>
      <c r="B5" s="37" t="str">
        <f>IFERROR(VLOOKUP(D5,DB!A:K,11,0),"")</f>
        <v/>
      </c>
      <c r="C5" s="37"/>
      <c r="D5" s="37"/>
      <c r="E5" s="37"/>
      <c r="F5" s="38"/>
      <c r="G5" s="39">
        <f ca="1">IFERROR(NOW()-F5,"-")</f>
        <v>45934.64766574074</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45934.64766574074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45934.64766574074</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45934.64766574074</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45934.64766574074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45934.64766574074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45934.64766574074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45934.64766574074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45934.64766574074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45934.64766574074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45934.64766574074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45934.64766574074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45934.64766574074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45934.64766574074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45934.64766574074</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45934.64766574074</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45934.64766574074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45934.64766574074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45934.64766574074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45934.64766574074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45934.64766574074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45934.64766574074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45934.64766574074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45934.64766574074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45934.64766574074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45934.64766574074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45934.64766574074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45934.64766574074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45934.64766574074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45934.64766574074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45934.64766574074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45934.64766574074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45934.64766574074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45934.64766574074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45934.64766574074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45934.64766574074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45934.64766574074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45934.64766574074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45934.64766574074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45934.64766574074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45934.64766574074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45934.64766574074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45934.64766574074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45934.64766574074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45934.64766574074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45934.64766574074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45934.64766574074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45934.64766574074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45934.64766574074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45934.64766574074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45934.64766574074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45934.64766574074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45934.64766574074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45934.64766574074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45934.64766574074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45934.64766574074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45934.64766574074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45934.64766574074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45934.64766574074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45934.64766574074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45934.64766574074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45934.64766574074</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45934.64766574074</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45934.64766574074</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45934.64766574074</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45934.64766574074</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45934.64766574074</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45934.64766574074</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45934.64766574074</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45934.64766574074</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45934.64766574074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45934.64766574074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45934.64766574074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45934.64766574074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45934.64766574074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45934.64766574074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45934.64766574074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45934.64766574074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45934.64766574074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45934.64766574074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45934.64766574074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45934.64766574074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45934.64766574074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45934.64766574074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45934.64766574074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45934.64766574074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45934.64766574074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45934.64766574074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45934.64766574074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45934.64766574074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45934.64766574074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45934.64766574074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45934.64766574074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45934.64766574074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45934.64766574074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45934.64766574074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45934.64766574074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45934.64766574074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45934.64766574074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45934.64766574074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45934.64766574074</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45934.64766574074</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45934.64766574074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45934.64766574074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45934.64766574074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45934.64766574074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45934.64766574074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45934.64766574074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45934.64766574074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45934.64766574074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45934.64766574074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45934.64766574074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45934.64766574074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45934.64766574074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45934.64766574074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45934.64766574074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45934.64766574074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45934.64766574074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45934.64766574074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45934.64766574074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45934.64766574074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45934.64766574074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45934.64766574074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45934.64766574074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45934.64766574074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45934.64766574074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45934.64766574074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45934.64766574074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45934.64766574074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45934.64766574074</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45934.64766574074</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45934.64766574074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45934.64766574074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45934.64766574074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45934.64766574074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45934.64766574074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45934.64766574074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45934.64766574074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45934.64766574074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45934.64766574074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45934.64766574074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45934.64766574074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45934.64766574074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45934.64766574074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45934.64766574074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45934.64766574074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45934.64766574074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45934.64766574074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45934.64766574074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45934.64766574074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45934.64766574074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45934.64766574074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45934.64766574074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45934.64766574074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45934.64766574074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45934.64766574074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45934.64766574074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45934.64766574074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45934.64766574074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45934.64766574074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45934.64766574074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45934.64766574074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45934.64766574074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45934.64766574074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45934.64766574074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45934.64766574074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45934.64766574074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45934.64766574074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45934.64766574074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45934.64766574074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45934.64766574074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45934.64766574074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45934.64766574074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45934.64766574074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45934.64766574074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45934.64766574074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45934.64766574074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45934.64766574074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45934.64766574074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45934.64766574074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45934.64766574074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45934.64766574074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45934.64766574074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45934.64766574074</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45934.64766574074</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3" ht="15"/>
    <row r="1385"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0.76669351851887768</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7.8748185185177135</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1.8290199074035627</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9">
        <f ca="1">IFERROR(NOW()-F5,"-")</f>
        <v>0.94234166666865349</v>
      </c>
      <c r="H5" s="140">
        <v>45933.228229166663</v>
      </c>
      <c r="I5" s="137" t="str">
        <f>IFERROR(VLOOKUP(D5,DB!A:F,6,0),"")</f>
        <v>SCECO</v>
      </c>
      <c r="J5" s="137" t="str">
        <f>IFERROR(VLOOKUP(D5,DB!A:G,7,0),"")</f>
        <v>Weak</v>
      </c>
      <c r="K5" s="137" t="s">
        <v>39078</v>
      </c>
      <c r="L5" s="137" t="str">
        <f>IFERROR(VLOOKUP(D5,DB!A:I,9,0),"")</f>
        <v>Latis</v>
      </c>
    </row>
    <row r="6" spans="1:16383" ht="31.5" customHeight="1">
      <c r="A6" s="121" t="s">
        <v>39079</v>
      </c>
      <c r="B6" s="137" t="str">
        <f>IFERROR(VLOOKUP(D6,DB!A:K,11,0),"")</f>
        <v>R6</v>
      </c>
      <c r="C6" s="137">
        <v>1</v>
      </c>
      <c r="D6" s="137" t="s">
        <v>34597</v>
      </c>
      <c r="E6" s="137" t="s">
        <v>38964</v>
      </c>
      <c r="F6" s="140">
        <v>45934.555856481478</v>
      </c>
      <c r="G6" s="139">
        <f ca="1">IFERROR(NOW()-F6,"-")</f>
        <v>9.1809259261935949E-2</v>
      </c>
      <c r="H6" s="140">
        <v>45934.572453703702</v>
      </c>
      <c r="I6" s="137" t="str">
        <f>IFERROR(VLOOKUP(D6,DB!A:F,6,0),"")</f>
        <v>Generator-SG</v>
      </c>
      <c r="J6" s="137" t="str">
        <f>IFERROR(VLOOKUP(D6,DB!A:G,7,0),"")</f>
        <v>Vandalized</v>
      </c>
      <c r="K6" s="137" t="s">
        <v>39080</v>
      </c>
      <c r="L6" s="137" t="str">
        <f>IFERROR(VLOOKUP(D6,DB!A:I,9,0),"")</f>
        <v>Latis</v>
      </c>
      <c r="M6" s="137"/>
    </row>
    <row r="7" spans="1:16383" ht="31.5" customHeight="1">
      <c r="A7" s="121"/>
      <c r="B7" s="137" t="str">
        <f>IFERROR(VLOOKUP(D7,DB!A:K,11,0),"")</f>
        <v/>
      </c>
      <c r="C7" s="137"/>
      <c r="D7" s="137"/>
      <c r="E7" s="137"/>
      <c r="F7" s="137"/>
      <c r="G7" s="139">
        <f ca="1">IFERROR(NOW()-F7,"-")</f>
        <v>45934.64766574074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45934.64766574074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45934.64766574074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45934.64766574074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45934.64766574074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45934.64766574074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45934.64766574074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45934.64766574074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45934.64766574074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45934.64766574074</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45934.64766574074</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45934.64766574074</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45934.64766574074</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45934.64766574074</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45934.64766574074</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45934.64766574074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45934.64766574074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45934.64766574074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45934.64766574074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45934.64766574074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45934.64766574074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45934.64766574074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45934.64766574074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45934.64766574074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45934.64766574074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45934.64766574074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45934.64766574074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45934.64766574074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45934.64766574074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45934.64766574074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45934.64766574074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45934.64766574074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45934.64766574074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45934.64766574074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45934.64766574074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45934.64766574074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45934.64766574074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45934.64766574074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45934.64766574074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45934.64766574074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45934.64766574074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45934.64766574074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45934.64766574074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45934.64766574074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45934.64766574074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45934.64766574074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45934.64766574074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45934.64766574074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45934.64766574074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45934.64766574074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45934.64766574074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45934.64766574074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45934.64766574074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45934.64766574074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45934.64766574074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45934.64766574074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45934.64766574074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45934.64766574074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45934.64766574074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45934.64766574074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45934.64766574074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45934.64766574074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45934.64766574074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45934.64766574074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45934.64766574074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45934.64766574074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45934.64766574074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45934.64766574074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45934.64766574074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45934.64766574074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45934.64766574074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45934.64766574074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45934.64766574074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45934.64766574074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45934.64766574074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45934.64766574074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45934.64766574074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45934.64766574074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45934.64766574074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45934.64766574074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45934.64766574074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45934.64766574074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45934.64766574074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45934.64766574074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45934.64766574074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45934.64766574074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45934.64766574074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45934.64766574074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45934.64766574074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45934.64766574074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45934.64766574074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45934.64766574074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45934.64766574074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45934.64766574074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45934.64766574074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45934.64766574074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45934.64766574074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45934.64766574074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45934.64766574074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45934.64766574074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45934.64766574074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45934.64766574074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45934.64766574074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45934.64766574074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45934.64766574074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45934.64766574074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45934.64766574074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45934.64766574074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45934.64766574074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45934.64766574074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45934.64766574074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45934.64766574074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45934.64766574074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45934.64766574074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45934.64766574074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45934.64766574074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45934.64766574074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45934.64766574074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45934.64766574074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45934.64766574074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45934.64766574074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45934.64766574074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45934.64766574074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45934.64766574074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45934.64766574074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45934.64766574074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45934.64766574074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45934.64766574074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45934.64766574074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45934.64766574074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45934.64766574074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45934.64766574074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45934.64766574074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45934.64766574074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45934.64766574074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45934.64766574074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45934.64766574074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45934.64766574074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45934.64766574074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45934.64766574074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45934.64766574074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45934.64766574074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45934.64766574074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45934.64766574074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45934.64766574074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45934.64766574074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45934.64766574074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45934.64766574074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45934.64766574074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45934.64766574074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45934.64766574074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45934.64766574074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45934.64766574074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45934.64766574074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45934.64766574074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45934.64766574074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45934.64766574074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45934.64766574074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45934.64766574074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45934.64766574074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45934.64766574074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45934.64766574074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45934.64766574074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45934.64766574074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45934.64766574074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45934.64766574074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45934.64766574074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45934.64766574074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45934.64766574074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45934.64766574074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45934.64766574074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45934.64766574074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45934.64766574074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45934.64766574074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45934.64766574074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45934.64766574074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45934.64766574074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45934.64766574074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45934.64766574074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45934.64766574074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45934.64766574074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45934.64766574074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45934.64766574074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45934.64766574074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45934.64766574074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45934.64766574074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45934.64766574074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45934.64766574074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45934.64766574074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45934.64766574074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45934.64766574074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45934.64766574074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45934.64766574074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45934.64766574074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45934.64766574074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45934.64766574074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45934.64766574074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45934.64766574074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45934.64766574074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45934.64766574074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45934.64766574074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45934.64766574074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45934.64766574074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45934.64766574074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45934.64766574074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45934.64766574074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45934.64766574074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45934.64766574074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45934.64766574074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45934.64766574074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45934.64766574074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45934.64766574074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45934.64766574074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45934.64766574074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45934.64766574074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45934.64766574074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45934.64766574074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45934.64766574074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45934.64766574074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45934.64766574074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45934.64766574074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45934.64766574074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45934.64766574074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45934.64766574074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45934.64766574074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45934.64766574074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45934.64766574074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45934.64766574074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45934.64766574074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45934.64766574074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45934.64766574074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45934.64766574074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45934.64766574074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45934.64766574074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45934.64766574074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45934.64766574074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45934.64766574074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45934.64766574074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45934.64766574074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45934.64766574074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45934.64766574074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45934.64766574074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45934.64766574074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45934.64766574074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45934.64766574074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45934.64766574074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45934.64766574074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45934.64766574074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45934.64766574074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45934.64766574074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45934.64766574074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45934.64766574074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45934.64766574074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45934.64766574074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45934.64766574074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45934.64766574074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45934.64766574074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45934.64766574074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45934.64766574074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45934.64766574074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45934.64766574074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45934.64766574074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45934.64766574074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45934.64766574074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45934.64766574074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45934.64766574074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45934.64766574074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45934.64766574074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45934.64766574074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45934.64766574074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45934.64766574074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45934.64766574074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45934.64766574074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45934.64766574074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45934.64766574074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45934.64766574074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45934.64766574074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45934.64766574074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45934.64766574074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45934.64766574074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45934.64766574074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45934.64766574074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45934.64766574074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45934.64766574074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45934.64766574074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45934.64766574074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45934.64766574074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45934.64766574074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45934.64766574074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45934.64766574074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45934.64766574074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45934.64766574074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45934.64766574074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45934.64766574074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45934.64766574074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45934.64766574074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45934.64766574074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45934.64766574074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45934.64766574074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45934.64766574074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45934.64766574074</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2025-10-04T12:34:41Z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