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905" documentId="13_ncr:1_{F6CB121F-512D-4AA6-A0C1-0FB36C537598}" xr6:coauthVersionLast="47" xr6:coauthVersionMax="47" xr10:uidLastSave="{7703E441-37E2-4B6B-B6D7-332499E7E87D}"/>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<sst xmlns="http://schemas.openxmlformats.org/spreadsheetml/2006/main" count="178589" uniqueCount="39079">
  <si>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</si>
  <si>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</si>
  <si>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</si>
  <si>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</si>
  <si>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</si>
  <si>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</si>
  <si>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</si>
  <si>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</si>
  <si>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</si>
  <si>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</si>
  <si>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</si>
  <si>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</si>
  <si>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</si>
  <si>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</si>
  <si>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</si>
  <si>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</si>
  <si>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</si>
  <si>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</si>
  <si>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</si>
  <si>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</si>
  <si>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</si>
  <si>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</si>
  <si>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</si>
  <si>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</si>
  <si>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</si>
  <si>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</si>
  <si>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</si>
  <si>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</si>
  <si>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</si>
  <si>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</si>
  <si>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</si>
  <si>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</si>
  <si>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</si>
  <si>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</si>
  <si>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</si>
  <si>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</si>
  <si>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</si>
  <si>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</si>
  <si>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</si>
  <si>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</si>
  <si>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</si>
  <si>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</si>
  <si>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</si>
  <si>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</si>
  <si>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</si>
  <si>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</si>
  <si>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</si>
  <si>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</si>
  <si>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</si>
  <si>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</si>
  <si>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</si>
  <si>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</si>
  <si>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</si>
  <si>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</si>
  <si>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</si>
  <si>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</si>
  <si>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</si>
  <si>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</si>
  <si>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</si>
  <si>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</si>
  <si>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</si>
  <si>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</si>
  <si>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</si>
  <si>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</si>
  <si>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</si>
  <si>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</si>
  <si>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</si>
  <si>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</si>
  <si>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</si>
  <si>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</si>
  <si>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</si>
  <si>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</si>
  <si>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</si>
  <si>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</si>
  <si>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</si>
  <si>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</si>
  <si>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</si>
  <si>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</si>
  <si>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</si>
  <si>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</si>
  <si>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</si>
  <si>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</si>
  <si>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</si>
  <si>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</si>
  <si>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</si>
  <si>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</si>
  <si>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</si>
  <si>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</si>
  <si>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</si>
  <si>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</si>
  <si>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</si>
  <si>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</si>
  <si>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</si>
  <si>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</si>
  <si>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</si>
  <si>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</si>
  <si>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</si>
  <si>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</si>
  <si>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</si>
  <si>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</si>
  <si>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</si>
  <si>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</si>
  <si>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</si>
  <si>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</si>
  <si>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</si>
  <si>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</si>
  <si>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</si>
  <si>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</si>
  <si>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</si>
  <si>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</si>
  <si>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</si>
  <si>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</si>
  <si>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</si>
  <si>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</si>
  <si>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</si>
  <si>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</si>
  <si>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</si>
  <si>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</si>
  <si>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</si>
  <si>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</si>
  <si>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</si>
  <si>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</si>
  <si>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</si>
  <si>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</si>
  <si>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</si>
  <si>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</si>
  <si>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</si>
  <si>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</si>
  <si>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</si>
  <si>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</si>
  <si>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</si>
  <si>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</si>
  <si>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</si>
  <si>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</si>
  <si>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</si>
  <si>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</si>
  <si>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</si>
  <si>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</si>
  <si>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</si>
  <si>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</si>
  <si>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</si>
  <si>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</si>
  <si>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</si>
  <si>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</si>
  <si>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</si>
  <si>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</si>
  <si>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</si>
  <si>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</si>
  <si>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</si>
  <si>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</si>
  <si>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</si>
  <si>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</si>
  <si>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</si>
  <si>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</si>
  <si>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</si>
  <si>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</si>
  <si>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</si>
  <si>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</si>
  <si>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</si>
  <si>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</si>
  <si>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</si>
  <si>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</si>
  <si>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</si>
  <si>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</si>
  <si>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</si>
  <si>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</si>
  <si>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</si>
  <si>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</si>
  <si>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</si>
  <si>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</si>
  <si>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</si>
  <si>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</si>
  <si>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</si>
  <si>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</si>
  <si>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</si>
  <si>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</si>
  <si>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</si>
  <si>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</si>
  <si>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</si>
  <si>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</si>
  <si>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</si>
  <si>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</si>
  <si>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</si>
  <si>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</si>
  <si>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</si>
  <si>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</si>
  <si>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</si>
  <si>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</si>
  <si>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</si>
  <si>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</si>
  <si>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</si>
  <si>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</si>
  <si>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</si>
  <si>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</si>
  <si>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</si>
  <si>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</si>
  <si>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</si>
  <si>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</si>
  <si>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</si>
  <si>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</si>
  <si>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</si>
  <si>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</si>
  <si>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</si>
  <si>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</si>
  <si>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</si>
  <si>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</si>
  <si>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</si>
  <si>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</si>
  <si>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</si>
  <si>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</si>
  <si>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</si>
  <si>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</si>
  <si>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</si>
  <si>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</si>
  <si>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</si>
  <si>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</si>
  <si>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</si>
  <si>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</si>
  <si>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</si>
  <si>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</si>
  <si>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</si>
  <si>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</si>
  <si>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</si>
  <si>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</si>
  <si>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</si>
  <si>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</si>
  <si>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</si>
  <si>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</si>
  <si>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</si>
  <si>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</si>
  <si>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</si>
  <si>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</si>
  <si>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</si>
  <si>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</si>
  <si>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</si>
  <si>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</si>
  <si>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</si>
  <si>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</si>
  <si>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</si>
  <si>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</si>
  <si>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</si>
  <si>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</si>
  <si>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</si>
  <si>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</si>
  <si>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</si>
  <si>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</si>
  <si>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</si>
  <si>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</si>
  <si>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</si>
  <si>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</si>
  <si>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</si>
  <si>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</si>
  <si>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</si>
  <si>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</si>
  <si>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</si>
  <si>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</si>
  <si>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</si>
  <si>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</si>
  <si>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</si>
  <si>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</si>
  <si>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</si>
  <si>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</si>
  <si>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</si>
  <si>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</si>
  <si>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</si>
  <si>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</si>
  <si>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</si>
  <si>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</si>
  <si>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</si>
  <si>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</si>
  <si>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</si>
  <si>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</si>
  <si>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</si>
  <si>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</si>
  <si>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</si>
  <si>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</si>
  <si>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</si>
  <si>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</si>
  <si>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</si>
  <si>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</si>
  <si>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</si>
  <si>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</si>
  <si>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</si>
  <si>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</si>
  <si>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</si>
  <si>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</si>
  <si>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</si>
  <si>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</si>
  <si>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</si>
  <si>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</si>
  <si>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</si>
  <si>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</si>
  <si>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</si>
  <si>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</si>
  <si>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</si>
  <si>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</si>
  <si>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</si>
  <si>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</si>
  <si>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</si>
  <si>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</si>
  <si>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</si>
  <si>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</si>
  <si>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</si>
  <si>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</si>
  <si>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</si>
  <si>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</si>
  <si>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</si>
  <si>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</si>
  <si>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</si>
  <si>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</si>
  <si>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</si>
  <si>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</si>
  <si>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</si>
  <si>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</si>
  <si>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</si>
  <si>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</si>
  <si>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</si>
  <si>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</si>
  <si>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</si>
  <si>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</si>
  <si>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</si>
  <si>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</si>
  <si>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</si>
  <si>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</si>
  <si>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</si>
  <si>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</si>
  <si>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</si>
  <si>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</si>
  <si>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</si>
  <si>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</si>
  <si>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</si>
  <si>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</si>
  <si>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</si>
  <si>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</si>
  <si>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</si>
  <si>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</si>
  <si>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</si>
  <si>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</si>
  <si>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</si>
  <si>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</si>
  <si>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</si>
  <si>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</si>
  <si>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</si>
  <si>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</si>
  <si>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</si>
  <si>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</si>
  <si>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</si>
  <si>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</si>
  <si>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</si>
  <si>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</si>
  <si>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</si>
  <si>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</si>
  <si>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</si>
  <si>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</si>
  <si>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</si>
  <si>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</si>
  <si>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</si>
  <si>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</si>
  <si>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</si>
  <si>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</si>
  <si>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</si>
  <si>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</si>
  <si>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</si>
  <si>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</si>
  <si>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</si>
  <si>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</si>
  <si>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</si>
  <si>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</si>
  <si>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</si>
  <si>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</si>
  <si>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</si>
  <si>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</si>
  <si>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</si>
  <si>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</si>
  <si>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</si>
  <si>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</si>
  <si>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</si>
  <si>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</si>
  <si>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</si>
  <si>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</si>
  <si>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</si>
  <si>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</si>
  <si>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</si>
  <si>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</si>
  <si>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</si>
  <si>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</si>
  <si>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</si>
  <si>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</si>
  <si>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</si>
  <si>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</si>
  <si>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</si>
  <si>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</si>
  <si>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</si>
  <si>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</si>
  <si>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</si>
  <si>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</si>
  <si>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</si>
  <si>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</si>
  <si>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</si>
  <si>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</si>
  <si>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</si>
  <si>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</si>
  <si>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</si>
  <si>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</si>
  <si>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</si>
  <si>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</si>
  <si>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</si>
  <si>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</si>
  <si>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</si>
  <si>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</si>
  <si>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</si>
  <si>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</si>
  <si>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</si>
  <si>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</si>
  <si>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</si>
  <si>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</si>
  <si>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</si>
  <si>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</si>
  <si>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</si>
  <si>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</si>
  <si>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</si>
  <si>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</si>
  <si>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</si>
  <si>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</si>
  <si>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</si>
  <si>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</si>
  <si>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</si>
  <si>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</si>
  <si>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</si>
  <si>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</si>
  <si>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</si>
  <si>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</si>
  <si>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</si>
  <si>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</si>
  <si>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</si>
  <si>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</si>
  <si>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</si>
  <si>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</si>
  <si>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</si>
  <si>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</si>
  <si>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</si>
  <si>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</si>
  <si>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</si>
  <si>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</si>
  <si>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</si>
  <si>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</si>
  <si>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</si>
  <si>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</si>
  <si>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</si>
  <si>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</si>
  <si>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</si>
  <si>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</si>
  <si>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</si>
  <si>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</si>
  <si>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</si>
  <si>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</si>
  <si>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</si>
  <si>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</si>
  <si>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</si>
  <si>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</si>
  <si>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</si>
  <si>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</si>
  <si>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</si>
  <si>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</si>
  <si>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</si>
  <si>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</si>
  <si>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</si>
  <si>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</si>
  <si>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</si>
  <si>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</si>
  <si>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</si>
  <si>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</si>
  <si>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</si>
  <si>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</si>
  <si>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</si>
  <si>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</si>
  <si>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</si>
  <si>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</si>
  <si>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</si>
  <si>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</si>
  <si>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</si>
  <si>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</si>
  <si>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</si>
  <si>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</si>
  <si>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</si>
  <si>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</si>
  <si>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</si>
  <si>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</si>
  <si>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</si>
  <si>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</si>
  <si>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</si>
  <si>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</si>
  <si>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</si>
  <si>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</si>
  <si>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</si>
  <si>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</si>
  <si>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</si>
  <si>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</si>
  <si>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</si>
  <si>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</si>
  <si>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</si>
  <si>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</si>
  <si>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</si>
  <si>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</si>
  <si>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</si>
  <si>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</si>
  <si>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</si>
  <si>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</si>
  <si>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</si>
  <si>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</si>
  <si>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</si>
  <si>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</si>
  <si>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</si>
  <si>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</si>
  <si>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</si>
  <si>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</si>
  <si>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</si>
  <si>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</si>
  <si>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</si>
  <si>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</si>
  <si>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</si>
  <si>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</si>
  <si>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</si>
  <si>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</si>
  <si>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</si>
  <si>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</si>
  <si>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</si>
  <si>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</si>
  <si>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</si>
  <si>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</si>
  <si>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</si>
  <si>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</si>
  <si>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</si>
  <si>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</si>
  <si>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</si>
  <si>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</si>
  <si>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</si>
  <si>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</si>
  <si>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</si>
  <si>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</si>
  <si>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</si>
  <si>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</si>
  <si>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</si>
  <si>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</si>
  <si>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</si>
  <si>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</si>
  <si>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</si>
  <si>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</si>
  <si>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</si>
  <si>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</si>
  <si>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</si>
  <si>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</si>
  <si>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</si>
  <si>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</si>
  <si>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</si>
  <si>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</si>
  <si>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</si>
  <si>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</si>
  <si>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</si>
  <si>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</si>
  <si>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</si>
  <si>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</si>
  <si>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</si>
  <si>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</si>
  <si>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</si>
  <si>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</si>
  <si>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</si>
  <si>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</si>
  <si>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</si>
  <si>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</si>
  <si>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</si>
  <si>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</si>
  <si>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</si>
  <si>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</si>
  <si>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</si>
  <si>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</si>
  <si>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</si>
  <si>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</si>
  <si>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</si>
  <si>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</si>
  <si>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</si>
  <si>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</si>
  <si>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</si>
  <si>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</si>
  <si>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</si>
  <si>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</si>
  <si>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</si>
  <si>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</si>
  <si>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</si>
  <si>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</si>
  <si>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</si>
  <si>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</si>
  <si>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</si>
  <si>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</si>
  <si>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</si>
  <si>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</si>
  <si>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</si>
  <si>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</si>
  <si>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</si>
  <si>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</si>
  <si>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</si>
  <si>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</si>
  <si>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</si>
  <si>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</si>
  <si>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</si>
  <si>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</si>
  <si>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</si>
  <si>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</si>
  <si>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</si>
  <si>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</si>
  <si>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</si>
  <si>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</si>
  <si>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</si>
  <si>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</si>
  <si>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</si>
  <si>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</si>
  <si>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</si>
  <si>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</si>
  <si>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</si>
  <si>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</si>
  <si>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</si>
  <si>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</si>
  <si>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</si>
  <si>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</si>
  <si>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</si>
  <si>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</si>
  <si>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</si>
  <si>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</si>
  <si>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</si>
  <si>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</si>
  <si>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</si>
  <si>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</si>
  <si>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</si>
  <si>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</si>
  <si>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</si>
  <si>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</si>
  <si>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</si>
  <si>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</si>
  <si>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</si>
  <si>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</si>
  <si>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</si>
  <si>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</si>
  <si>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</si>
  <si>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</si>
  <si>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</si>
  <si>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</si>
  <si>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</si>
  <si>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</si>
  <si>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</si>
  <si>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</si>
  <si>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</si>
  <si>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</si>
  <si>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</si>
  <si>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</si>
  <si>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</si>
  <si>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</si>
  <si>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</si>
  <si>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</si>
  <si>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</si>
  <si>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</si>
  <si>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</si>
  <si>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</si>
  <si>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</si>
  <si>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</si>
  <si>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</si>
  <si>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</si>
  <si>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</si>
  <si>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</si>
  <si>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</si>
  <si>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</si>
  <si>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</si>
  <si>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</si>
  <si>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</si>
  <si>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</si>
  <si>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</si>
  <si>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</si>
  <si>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</si>
  <si>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</si>
  <si>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</si>
  <si>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</si>
  <si>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</si>
  <si>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</si>
  <si>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</si>
  <si>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</si>
  <si>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</si>
  <si>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</si>
  <si>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</si>
  <si>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</si>
  <si>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</si>
  <si>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</si>
  <si>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</si>
  <si>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</si>
  <si>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</si>
  <si>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</si>
  <si>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</si>
  <si>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</si>
  <si>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</si>
  <si>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</si>
  <si>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</si>
  <si>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</si>
  <si>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</si>
  <si>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</si>
  <si>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</si>
  <si>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</si>
  <si>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</si>
  <si>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</si>
  <si>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</si>
  <si>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</si>
  <si>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</si>
  <si>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</si>
  <si>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</si>
  <si>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</si>
  <si>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</si>
  <si>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</si>
  <si>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</si>
  <si>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</si>
  <si>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</si>
  <si>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</si>
  <si>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</si>
  <si>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</si>
  <si>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</si>
  <si>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</si>
  <si>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</si>
  <si>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</si>
  <si>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</si>
  <si>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</si>
  <si>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</si>
  <si>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</si>
  <si>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</si>
  <si>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</si>
  <si>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</si>
  <si>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</si>
  <si>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</si>
  <si>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</si>
  <si>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</si>
  <si>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</si>
  <si>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</si>
  <si>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</si>
  <si>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</si>
  <si>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</si>
  <si>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</si>
  <si>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</si>
  <si>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</si>
  <si>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</si>
  <si>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</si>
  <si>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</si>
  <si>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</si>
  <si>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</si>
  <si>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</si>
  <si>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</si>
  <si>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</si>
  <si>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</si>
  <si>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</si>
  <si>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</si>
  <si>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</si>
  <si>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</si>
  <si>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</si>
  <si>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</si>
  <si>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</si>
  <si>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</si>
  <si>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</si>
  <si>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</si>
  <si>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</si>
  <si>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</si>
  <si>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</si>
  <si>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</si>
  <si>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</si>
  <si>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</si>
  <si>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</si>
  <si>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</si>
  <si>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</si>
  <si>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</si>
  <si>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</si>
  <si>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</si>
  <si>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</si>
  <si>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</si>
  <si>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</si>
  <si>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</si>
  <si>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</si>
  <si>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</si>
  <si>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</si>
  <si>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</si>
  <si>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</si>
  <si>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</si>
  <si>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</si>
  <si>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</si>
  <si>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</si>
  <si>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</si>
  <si>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</si>
  <si>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</si>
  <si>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</si>
  <si>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</si>
  <si>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</si>
  <si>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</si>
  <si>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</si>
  <si>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</si>
  <si>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</si>
  <si>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</si>
  <si>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</si>
  <si>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</si>
  <si>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</si>
  <si>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</si>
  <si>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</si>
  <si>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</si>
  <si>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</si>
  <si>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</si>
  <si>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</si>
  <si>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</si>
  <si>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</si>
  <si>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</si>
  <si>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</si>
  <si>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</si>
  <si>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</si>
  <si>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</si>
  <si>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</si>
  <si>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</si>
  <si>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</si>
  <si>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</si>
  <si>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</si>
  <si>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</si>
  <si>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</si>
  <si>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</si>
  <si>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</si>
  <si>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</si>
  <si>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</si>
  <si>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</si>
  <si>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</si>
  <si>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</si>
  <si>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</si>
  <si>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</si>
  <si>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</si>
  <si>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</si>
  <si>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</si>
  <si>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</si>
  <si>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</si>
  <si>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</si>
  <si>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</si>
  <si>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</si>
  <si>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</si>
  <si>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</si>
  <si>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</si>
  <si>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</si>
  <si>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</si>
  <si>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</si>
  <si>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</si>
  <si>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</si>
  <si>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</si>
  <si>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</si>
  <si>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</si>
  <si>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</si>
  <si>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</si>
  <si>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</si>
  <si>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</si>
  <si>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</si>
  <si>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</si>
  <si>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</si>
  <si>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</si>
  <si>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</si>
  <si>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</si>
  <si>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</si>
  <si>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</si>
  <si>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</si>
  <si>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</si>
  <si>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</si>
  <si>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</si>
  <si>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</si>
  <si>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</si>
  <si>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</si>
  <si>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</si>
  <si>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</si>
  <si>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</si>
  <si>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</si>
  <si>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</si>
  <si>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</si>
  <si>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</si>
  <si>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</si>
  <si>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</si>
  <si>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</si>
  <si>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</si>
  <si>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</si>
  <si>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</si>
  <si>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</si>
  <si>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</si>
  <si>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</si>
  <si>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</si>
  <si>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</si>
  <si>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</si>
  <si>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</si>
  <si>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</si>
  <si>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</si>
  <si>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</si>
  <si>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</si>
  <si>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</si>
  <si>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</si>
  <si>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</si>
  <si>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</si>
  <si>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</si>
  <si>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</si>
  <si>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</si>
  <si>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</si>
  <si>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</si>
  <si>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</si>
  <si>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</si>
  <si>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</si>
  <si>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</si>
  <si>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</si>
  <si>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</si>
  <si>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</si>
  <si>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</si>
  <si>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</si>
  <si>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</si>
  <si>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</si>
  <si>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</si>
  <si>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</si>
  <si>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</si>
  <si>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</si>
  <si>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</si>
  <si>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</si>
  <si>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</si>
  <si>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</si>
  <si>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</si>
  <si>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</si>
  <si>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</si>
  <si>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</si>
  <si>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</si>
  <si>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</si>
  <si>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</si>
  <si>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</si>
  <si>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</si>
  <si>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</si>
  <si>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</si>
  <si>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</si>
  <si>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</si>
  <si>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</si>
  <si>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</si>
  <si>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</si>
  <si>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</si>
  <si>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</si>
  <si>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</si>
  <si>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</si>
  <si>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</si>
  <si>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</si>
  <si>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</si>
  <si>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</si>
  <si>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</si>
  <si>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</si>
  <si>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</si>
  <si>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</si>
  <si>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</si>
  <si>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</si>
  <si>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</si>
  <si>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</si>
  <si>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</si>
  <si>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</si>
  <si>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</si>
  <si>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</si>
  <si>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</si>
  <si>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</si>
  <si>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</si>
  <si>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</si>
  <si>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</si>
  <si>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</si>
  <si>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</si>
  <si>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</si>
  <si>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</si>
  <si>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</si>
  <si>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</si>
  <si>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</si>
  <si>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</si>
  <si>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</si>
  <si>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</si>
  <si>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</si>
  <si>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</si>
  <si>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</si>
  <si>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</si>
  <si>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</si>
  <si>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</si>
  <si>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</si>
  <si>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</si>
  <si>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</si>
  <si>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</si>
  <si>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</si>
  <si>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</si>
  <si>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</si>
  <si>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</si>
  <si>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</si>
  <si>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</si>
  <si>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</si>
  <si>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</si>
  <si>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</si>
  <si>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</si>
  <si>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</si>
  <si>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</si>
  <si>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</si>
  <si>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</si>
  <si>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</si>
  <si>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</si>
  <si>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</si>
  <si>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</si>
  <si>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</si>
  <si>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</si>
  <si>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</si>
  <si>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</si>
  <si>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</si>
  <si>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</si>
  <si>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</si>
  <si>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</si>
  <si>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</si>
  <si>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</si>
  <si>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</si>
  <si>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</si>
  <si>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</si>
  <si>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</si>
  <si>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</si>
  <si>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</si>
  <si>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</si>
  <si>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</si>
  <si>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</si>
  <si>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</si>
  <si>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</si>
  <si>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</si>
  <si>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</si>
  <si>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</si>
  <si>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</si>
  <si>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</si>
  <si>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</si>
  <si>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</si>
  <si>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</si>
  <si>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</si>
  <si>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</si>
  <si>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</si>
  <si>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</si>
  <si>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</si>
  <si>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</si>
  <si>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</si>
  <si>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</si>
  <si>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</si>
  <si>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</si>
  <si>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</si>
  <si>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</si>
  <si>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</si>
  <si>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</si>
  <si>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</si>
  <si>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</si>
  <si>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</si>
  <si>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</si>
  <si>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</si>
  <si>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</si>
  <si>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</si>
  <si>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</si>
  <si>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</si>
  <si>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</si>
  <si>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</si>
  <si>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</si>
  <si>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</si>
  <si>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</si>
  <si>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</si>
  <si>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</si>
  <si>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</si>
  <si>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</si>
  <si>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</si>
  <si>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</si>
  <si>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</si>
  <si>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</si>
  <si>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</si>
  <si>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</si>
  <si>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</si>
  <si>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</si>
  <si>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</si>
  <si>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</si>
  <si>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</si>
  <si>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</si>
  <si>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</si>
  <si>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</si>
  <si>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</si>
  <si>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</si>
  <si>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</si>
  <si>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</si>
  <si>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</si>
  <si>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</si>
  <si>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</si>
  <si>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</si>
  <si>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</si>
  <si>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</si>
  <si>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</si>
  <si>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</si>
  <si>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</si>
  <si>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</si>
  <si>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</si>
  <si>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</si>
  <si>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</si>
  <si>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</si>
  <si>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</si>
  <si>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</si>
  <si>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</si>
  <si>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</si>
  <si>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</si>
  <si>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</si>
  <si>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</si>
  <si>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</si>
  <si>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</si>
  <si>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</si>
  <si>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</si>
  <si>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</si>
  <si>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</si>
  <si>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</si>
  <si>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</si>
  <si>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</si>
  <si>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</si>
  <si>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</si>
  <si>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</si>
  <si>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</si>
  <si>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</si>
  <si>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</si>
  <si>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</si>
  <si>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</si>
  <si>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</si>
  <si>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</si>
  <si>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</si>
  <si>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</si>
  <si>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</si>
  <si>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</si>
  <si>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</si>
  <si>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</si>
  <si>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</si>
  <si>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</si>
  <si>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</si>
  <si>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</si>
  <si>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</si>
  <si>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</si>
  <si>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</si>
  <si>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</si>
  <si>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</si>
  <si>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</si>
  <si>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</si>
  <si>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</si>
  <si>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</si>
  <si>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</si>
  <si>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</si>
  <si>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</si>
  <si>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</si>
  <si>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</si>
  <si>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</si>
  <si>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</si>
  <si>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</si>
  <si>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</si>
  <si>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</si>
  <si>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</si>
  <si>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</si>
  <si>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</si>
  <si>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</si>
  <si>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</si>
  <si>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</si>
  <si>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</si>
  <si>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</si>
  <si>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</si>
  <si>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</si>
  <si>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</si>
  <si>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</si>
  <si>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</si>
  <si>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</si>
  <si>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</si>
  <si>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</si>
  <si>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</si>
  <si>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</si>
  <si>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</si>
  <si>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</si>
  <si>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</si>
  <si>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</si>
  <si>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</si>
  <si>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</si>
  <si>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</si>
  <si>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</si>
  <si>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</si>
  <si>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</si>
  <si>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</si>
  <si>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</si>
  <si>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</si>
  <si>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</si>
  <si>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</si>
  <si>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</si>
  <si>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</si>
  <si>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</si>
  <si>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</si>
  <si>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</si>
  <si>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</si>
  <si>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</si>
  <si>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</si>
  <si>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</si>
  <si>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</si>
  <si>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</si>
  <si>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</si>
  <si>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</si>
  <si>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</si>
  <si>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</si>
  <si>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</si>
  <si>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</si>
  <si>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</si>
  <si>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</si>
  <si>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</si>
  <si>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</si>
  <si>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</si>
  <si>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</si>
  <si>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</si>
  <si>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</si>
  <si>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</si>
  <si>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</si>
  <si>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</si>
  <si>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</si>
  <si>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</si>
  <si>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</si>
  <si>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</si>
  <si>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</si>
  <si>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</si>
  <si>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</si>
  <si>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</si>
  <si>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</si>
  <si>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</si>
  <si>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</si>
  <si>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</si>
  <si>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</si>
  <si>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</si>
  <si>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</si>
  <si>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</si>
  <si>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</si>
  <si>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</si>
  <si>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</si>
  <si>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</si>
  <si>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</si>
  <si>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</si>
  <si>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</si>
  <si>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</si>
  <si>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</si>
  <si>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</si>
  <si>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</si>
  <si>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</si>
  <si>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</si>
  <si>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</si>
  <si>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</si>
  <si>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</si>
  <si>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</si>
  <si>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</si>
  <si>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</si>
  <si>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</si>
  <si>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</si>
  <si>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</si>
  <si>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</si>
  <si>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</si>
  <si>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</si>
  <si>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</si>
  <si>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</si>
  <si>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</si>
  <si>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</si>
  <si>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</si>
  <si>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</si>
  <si>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</si>
  <si>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</si>
  <si>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</si>
  <si>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</si>
  <si>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</si>
  <si>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</si>
  <si>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</si>
  <si>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</si>
  <si>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</si>
  <si>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</si>
  <si>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</si>
  <si>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</si>
  <si>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</si>
  <si>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</si>
  <si>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</si>
  <si>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</si>
  <si>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</si>
  <si>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</si>
  <si>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</si>
  <si>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</si>
  <si>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</si>
  <si>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</si>
  <si>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</si>
  <si>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</si>
  <si>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</si>
  <si>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</si>
  <si>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</si>
  <si>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</si>
  <si>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</si>
  <si>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</si>
  <si>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</si>
  <si>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</si>
  <si>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</si>
  <si>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</si>
  <si>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</si>
  <si>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</si>
  <si>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</si>
  <si>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</si>
  <si>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</si>
  <si>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</si>
  <si>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</si>
  <si>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</si>
  <si>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</si>
  <si>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</si>
  <si>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</si>
  <si>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</si>
  <si>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</si>
  <si>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</si>
  <si>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</si>
  <si>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</si>
  <si>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</si>
  <si>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</si>
  <si>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</si>
  <si>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</si>
  <si>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</si>
  <si>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</si>
  <si>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</si>
  <si>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</si>
  <si>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</si>
  <si>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</si>
  <si>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</si>
  <si>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</si>
  <si>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</si>
  <si>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</si>
  <si>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</si>
  <si>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</si>
  <si>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</si>
  <si>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</si>
  <si>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</si>
  <si>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</si>
  <si>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</si>
  <si>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</si>
  <si>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</si>
  <si>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</si>
  <si>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</si>
  <si>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</si>
  <si>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</si>
  <si>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</si>
  <si>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</si>
  <si>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</si>
  <si>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</si>
  <si>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</si>
  <si>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</si>
  <si>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</si>
  <si>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</si>
  <si>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</si>
  <si>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</si>
  <si>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</si>
  <si>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</si>
  <si>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</si>
  <si>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</si>
  <si>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</si>
  <si>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</si>
  <si>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</si>
  <si>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</si>
  <si>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</si>
  <si>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</si>
  <si>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</si>
  <si>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</si>
  <si>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</si>
  <si>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</si>
  <si>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</si>
  <si>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</si>
  <si>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</si>
  <si>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</si>
  <si>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</si>
  <si>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</si>
  <si>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</si>
  <si>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</si>
  <si>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</si>
  <si>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</si>
  <si>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</si>
  <si>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</si>
  <si>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</si>
  <si>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</si>
  <si>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</si>
  <si>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</si>
  <si>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</si>
  <si>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</si>
  <si>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</si>
  <si>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</si>
  <si>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</si>
  <si>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</si>
  <si>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</si>
  <si>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</si>
  <si>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</si>
  <si>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</si>
  <si>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</si>
  <si>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</si>
  <si>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</si>
  <si>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</si>
  <si>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</si>
  <si>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</si>
  <si>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</si>
  <si>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</si>
  <si>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</si>
  <si>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</si>
  <si>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</si>
  <si>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</si>
  <si>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</si>
  <si>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</si>
  <si>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</si>
  <si>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</si>
  <si>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</si>
  <si>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</si>
  <si>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</si>
  <si>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</si>
  <si>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</si>
  <si>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</si>
  <si>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</si>
  <si>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</si>
  <si>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</si>
  <si>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</si>
  <si>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</si>
  <si>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</si>
  <si>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</si>
  <si>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</si>
  <si>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</si>
  <si>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</si>
  <si>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</si>
  <si>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</si>
  <si>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</si>
  <si>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</si>
  <si>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</si>
  <si>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</si>
  <si>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</si>
  <si>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</si>
  <si>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</si>
  <si>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</si>
  <si>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</si>
  <si>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</si>
  <si>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</si>
  <si>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</si>
  <si>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</si>
  <si>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</si>
  <si>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</si>
  <si>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</si>
  <si>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</si>
  <si>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</si>
  <si>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</si>
  <si>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</si>
  <si>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</si>
  <si>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</si>
  <si>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</si>
  <si>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</si>
  <si>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</si>
  <si>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</si>
  <si>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</si>
  <si>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</si>
  <si>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</si>
  <si>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</si>
  <si>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</si>
  <si>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</si>
  <si>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</si>
  <si>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</si>
  <si>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</si>
  <si>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</si>
  <si>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</si>
  <si>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</si>
  <si>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</si>
  <si>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</si>
  <si>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</si>
  <si>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</si>
  <si>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</si>
  <si>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</si>
  <si>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</si>
  <si>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</si>
  <si>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</si>
  <si>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</si>
  <si>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</si>
  <si>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</si>
  <si>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</si>
  <si>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</si>
  <si>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</si>
  <si>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</si>
  <si>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</si>
  <si>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</si>
  <si>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</si>
  <si>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</si>
  <si>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</si>
  <si>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</si>
  <si>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</si>
  <si>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</si>
  <si>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</si>
  <si>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</si>
  <si>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</si>
  <si>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</si>
  <si>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</si>
  <si>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</si>
  <si>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</si>
  <si>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</si>
  <si>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</si>
  <si>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</si>
  <si>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</si>
  <si>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</si>
  <si>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</si>
  <si>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</si>
  <si>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</si>
  <si>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</si>
  <si>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</si>
  <si>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</si>
  <si>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</si>
  <si>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</si>
  <si>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</si>
  <si>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</si>
  <si>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</si>
  <si>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</si>
  <si>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</si>
  <si>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</si>
  <si>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</si>
  <si>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</si>
  <si>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</si>
  <si>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</si>
  <si>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</si>
  <si>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</si>
  <si>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</si>
  <si>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</si>
  <si>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</si>
  <si>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</si>
  <si>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</si>
  <si>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</si>
  <si>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</si>
  <si>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</si>
  <si>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</si>
  <si>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</si>
  <si>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</si>
  <si>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</si>
  <si>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</si>
  <si>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</si>
  <si>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</si>
  <si>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</si>
  <si>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</si>
  <si>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</si>
  <si>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</si>
  <si>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</si>
  <si>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</si>
  <si>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</si>
  <si>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</si>
  <si>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</si>
  <si>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</si>
  <si>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</si>
  <si>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</si>
  <si>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</si>
  <si>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</si>
  <si>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</si>
  <si>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</si>
  <si>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</si>
  <si>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</si>
  <si>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</si>
  <si>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</si>
  <si>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</si>
  <si>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</si>
  <si>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</si>
  <si>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</si>
  <si>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</si>
  <si>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</si>
  <si>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</si>
  <si>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</si>
  <si>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</si>
  <si>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</si>
  <si>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</si>
  <si>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</si>
  <si>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</si>
  <si>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</si>
  <si>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</si>
  <si>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</si>
  <si>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</si>
  <si>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</si>
  <si>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</si>
  <si>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</si>
  <si>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</si>
  <si>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</si>
  <si>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</si>
  <si>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</si>
  <si>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</si>
  <si>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</si>
  <si>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</si>
  <si>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</si>
  <si>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</si>
  <si>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</si>
  <si>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</si>
  <si>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</si>
  <si>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</si>
  <si>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</si>
  <si>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</si>
  <si>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</si>
  <si>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</si>
  <si>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</si>
  <si>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</si>
  <si>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</si>
  <si>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</si>
  <si>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</si>
  <si>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</si>
  <si>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</si>
  <si>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</si>
  <si>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</si>
  <si>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</si>
  <si>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</si>
  <si>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</si>
  <si>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</si>
  <si>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</si>
  <si>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</si>
  <si>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</si>
  <si>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</si>
  <si>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</si>
  <si>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</si>
  <si>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</si>
  <si>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</si>
  <si>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</si>
  <si>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</si>
  <si>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</si>
  <si>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</si>
  <si>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</si>
  <si>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</si>
  <si>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</si>
  <si>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</si>
  <si>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</si>
  <si>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</si>
  <si>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</si>
  <si>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</si>
  <si>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</si>
  <si>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</si>
  <si>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</si>
  <si>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</si>
  <si>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</si>
  <si>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</si>
  <si>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</si>
  <si>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</si>
  <si>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</si>
  <si>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</si>
  <si>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</si>
  <si>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</si>
  <si>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</si>
  <si>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</si>
  <si>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</si>
  <si>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</si>
  <si>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</si>
  <si>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</si>
  <si>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</si>
  <si>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</si>
  <si>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</si>
  <si>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</si>
  <si>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</si>
  <si>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</si>
  <si>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</si>
  <si>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</si>
  <si>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</si>
  <si>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</si>
  <si>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</si>
  <si>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</si>
  <si>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</si>
  <si>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</si>
  <si>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</si>
  <si>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</si>
  <si>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</si>
  <si>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</si>
  <si>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</si>
  <si>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</si>
  <si>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</si>
  <si>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</si>
  <si>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</si>
  <si>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</si>
  <si>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</si>
  <si>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</si>
  <si>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</si>
  <si>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</si>
  <si>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</si>
  <si>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</si>
  <si>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</si>
  <si>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</si>
  <si>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</si>
  <si>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</si>
  <si>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</si>
  <si>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</si>
  <si>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</si>
  <si>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</si>
  <si>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</si>
  <si>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</si>
  <si>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</si>
  <si>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</si>
  <si>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</si>
  <si>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</si>
  <si>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</si>
  <si>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</si>
  <si>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</si>
  <si>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</si>
  <si>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</si>
  <si>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</si>
  <si>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</si>
  <si>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</si>
  <si>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</si>
  <si>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</si>
  <si>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</si>
  <si>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</si>
  <si>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</si>
  <si>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</si>
  <si>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</si>
  <si>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</si>
  <si>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</si>
  <si>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</si>
  <si>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</si>
  <si>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</si>
  <si>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</si>
  <si>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</si>
  <si>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</si>
  <si>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</si>
  <si>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</si>
  <si>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</si>
  <si>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</si>
  <si>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</si>
  <si>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</si>
  <si>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</si>
  <si>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</si>
  <si>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</si>
  <si>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</si>
  <si>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</si>
  <si>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</si>
  <si>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</si>
  <si>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</si>
  <si>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</si>
  <si>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</si>
  <si>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</si>
  <si>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</si>
  <si>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</si>
  <si>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</si>
  <si>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</si>
  <si>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</si>
  <si>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</si>
  <si>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</si>
  <si>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</si>
  <si>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</si>
  <si>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</si>
  <si>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</si>
  <si>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</si>
  <si>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</si>
  <si>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</si>
  <si>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</si>
  <si>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</si>
  <si>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</si>
  <si>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</si>
  <si>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</si>
  <si>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</si>
  <si>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</si>
  <si>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</si>
  <si>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</si>
  <si>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</si>
  <si>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</si>
  <si>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</si>
  <si>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</si>
  <si>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</si>
  <si>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</si>
  <si>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</si>
  <si>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</si>
  <si>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</si>
  <si>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</si>
  <si>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</si>
  <si>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</si>
  <si>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</si>
  <si>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</si>
  <si>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</si>
  <si>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</si>
  <si>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</si>
  <si>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</si>
  <si>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</si>
  <si>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</si>
  <si>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</si>
  <si>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</si>
  <si>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</si>
  <si>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</si>
  <si>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</si>
  <si>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</si>
  <si>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</si>
  <si>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</si>
  <si>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</si>
  <si>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</si>
  <si>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</si>
  <si>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</si>
  <si>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</si>
  <si>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</si>
  <si>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</si>
  <si>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</si>
  <si>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</si>
  <si>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</si>
  <si>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</si>
  <si>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</si>
  <si>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</si>
  <si>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</si>
  <si>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</si>
  <si>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</si>
  <si>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</si>
  <si>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</si>
  <si>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</si>
  <si>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</si>
  <si>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</si>
  <si>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</si>
  <si>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</si>
  <si>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</si>
  <si>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</si>
  <si>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</si>
  <si>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</si>
  <si>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</si>
  <si>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</si>
  <si>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</si>
  <si>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</si>
  <si>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</si>
  <si>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</si>
  <si>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</si>
  <si>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</si>
  <si>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</si>
  <si>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</si>
  <si>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</si>
  <si>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</si>
  <si>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</si>
  <si>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</si>
  <si>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</si>
  <si>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</si>
  <si>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</si>
  <si>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</si>
  <si>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</si>
  <si>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</si>
  <si>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</si>
  <si>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</si>
  <si>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</si>
  <si>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</si>
  <si>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</si>
  <si>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</si>
  <si>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</si>
  <si>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</si>
  <si>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</si>
  <si>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</si>
  <si>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</si>
  <si>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</si>
  <si>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</si>
  <si>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</si>
  <si>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</si>
  <si>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</si>
  <si>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</si>
  <si>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</si>
  <si>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</si>
  <si>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</si>
  <si>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</si>
  <si>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</si>
  <si>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</si>
  <si>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</si>
  <si>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</si>
  <si>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</si>
  <si>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</si>
  <si>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</si>
  <si>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</si>
  <si>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</si>
  <si>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</si>
  <si>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</si>
  <si>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</si>
  <si>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</si>
  <si>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</si>
  <si>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</si>
  <si>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</si>
  <si>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</si>
  <si>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</si>
  <si>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</si>
  <si>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</si>
  <si>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</si>
  <si>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</si>
  <si>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</si>
  <si>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</si>
  <si>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</si>
  <si>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</si>
  <si>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</si>
  <si>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</si>
  <si>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</si>
  <si>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</si>
  <si>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</si>
  <si>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</si>
  <si>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</si>
  <si>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</si>
  <si>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</si>
  <si>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</si>
  <si>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</si>
  <si>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</si>
  <si>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</si>
  <si>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</si>
  <si>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</si>
  <si>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</si>
  <si>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</si>
  <si>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</si>
  <si>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</si>
  <si>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</si>
  <si>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</si>
  <si>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</si>
  <si>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</si>
  <si>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</si>
  <si>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</si>
  <si>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</si>
  <si>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</si>
  <si>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</si>
  <si>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</si>
  <si>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</si>
  <si>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</si>
  <si>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</si>
  <si>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</si>
  <si>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</si>
  <si>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</si>
  <si>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</si>
  <si>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</si>
  <si>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</si>
  <si>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</si>
  <si>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</si>
  <si>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</si>
  <si>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</si>
  <si>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</si>
  <si>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</si>
  <si>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</si>
  <si>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</si>
  <si>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</si>
  <si>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</si>
  <si>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</si>
  <si>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</si>
  <si>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</si>
  <si>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</si>
  <si>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</si>
  <si>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</si>
  <si>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</si>
  <si>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</si>
  <si>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</si>
  <si>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</si>
  <si>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</si>
  <si>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</si>
  <si>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</si>
  <si>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</si>
  <si>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</si>
  <si>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</si>
  <si>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</si>
  <si>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</si>
  <si>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</si>
  <si>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</si>
  <si>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</si>
  <si>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</si>
  <si>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</si>
  <si>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</si>
  <si>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</si>
  <si>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</si>
  <si>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</si>
  <si>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</si>
  <si>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</si>
  <si>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</si>
  <si>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</si>
  <si>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</si>
  <si>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</si>
  <si>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</si>
  <si>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</si>
  <si>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</si>
  <si>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</si>
  <si>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</si>
  <si>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</si>
  <si>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</si>
  <si>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</si>
  <si>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</si>
  <si>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</si>
  <si>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</si>
  <si>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</si>
  <si>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</si>
  <si>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</si>
  <si>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</si>
  <si>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</si>
  <si>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</si>
  <si>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</si>
  <si>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</si>
  <si>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</si>
  <si>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</si>
  <si>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</si>
  <si>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</si>
  <si>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</si>
  <si>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</si>
  <si>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</si>
  <si>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</si>
  <si>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</si>
  <si>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</si>
  <si>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</si>
  <si>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</si>
  <si>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</si>
  <si>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</si>
  <si>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</si>
  <si>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</si>
  <si>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</si>
  <si>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</si>
  <si>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</si>
  <si>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</si>
  <si>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</si>
  <si>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</si>
  <si>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</si>
  <si>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</si>
  <si>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</si>
  <si>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</si>
  <si>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</si>
  <si>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</si>
  <si>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</si>
  <si>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</si>
  <si>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</si>
  <si>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</si>
  <si>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</si>
  <si>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</si>
  <si>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</si>
  <si>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</si>
  <si>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</si>
  <si>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</si>
  <si>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</si>
  <si>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</si>
  <si>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</si>
  <si>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</si>
  <si>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</si>
  <si>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</si>
  <si>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</si>
  <si>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</si>
  <si>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</si>
  <si>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</si>
  <si>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</si>
  <si>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</si>
  <si>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</si>
  <si>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</si>
  <si>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</si>
  <si>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</si>
  <si>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</si>
  <si>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</si>
  <si>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</si>
  <si>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</si>
  <si>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</si>
  <si>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</si>
  <si>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</si>
  <si>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</si>
  <si>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</si>
  <si>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</si>
  <si>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</si>
  <si>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</si>
  <si>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</si>
  <si>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</si>
  <si>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</si>
  <si>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</si>
  <si>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</si>
  <si>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</si>
  <si>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</si>
  <si>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</si>
  <si>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</si>
  <si>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</si>
  <si>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</si>
  <si>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</si>
  <si>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</si>
  <si>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</si>
  <si>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</si>
  <si>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</si>
  <si>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</si>
  <si>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</si>
  <si>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</si>
  <si>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</si>
  <si>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</si>
  <si>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</si>
  <si>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</si>
  <si>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</si>
  <si>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</si>
  <si>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</si>
  <si>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</si>
  <si>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</si>
  <si>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</si>
  <si>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</si>
  <si>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</si>
  <si>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</si>
  <si>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</si>
  <si>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</si>
  <si>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</si>
  <si>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</si>
  <si>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</si>
  <si>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</si>
  <si>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</si>
  <si>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</si>
  <si>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</si>
  <si>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</si>
  <si>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</si>
  <si>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</si>
  <si>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</si>
  <si>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</si>
  <si>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</si>
  <si>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</si>
  <si>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</si>
  <si>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</si>
  <si>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</si>
  <si>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</si>
  <si>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</si>
  <si>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</si>
  <si>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</si>
  <si>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</si>
  <si>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</si>
  <si>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</si>
  <si>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</si>
  <si>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</si>
  <si>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</si>
  <si>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</si>
  <si>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</si>
  <si>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</si>
  <si>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</si>
  <si>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</si>
  <si>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</si>
  <si>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</si>
  <si>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</si>
  <si>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</si>
  <si>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</si>
  <si>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</si>
  <si>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</si>
  <si>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</si>
  <si>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</si>
  <si>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</si>
  <si>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</si>
  <si>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</si>
  <si>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</si>
  <si>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</si>
  <si>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</si>
  <si>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</si>
  <si>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</si>
  <si>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</si>
  <si>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</si>
  <si>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</si>
  <si>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</si>
  <si>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</si>
  <si>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</si>
  <si>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</si>
  <si>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</si>
  <si>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</si>
  <si>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</si>
  <si>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</si>
  <si>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</si>
  <si>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</si>
  <si>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</si>
  <si>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</si>
  <si>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</si>
  <si>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</si>
  <si>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</si>
  <si>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</si>
  <si>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</si>
  <si>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</si>
  <si>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</si>
  <si>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</si>
  <si>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</si>
  <si>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</si>
  <si>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</si>
  <si>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</si>
  <si>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</si>
  <si>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</si>
  <si>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</si>
  <si>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</si>
  <si>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</si>
  <si>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</si>
  <si>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</si>
  <si>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</si>
  <si>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</si>
  <si>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</si>
  <si>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</si>
  <si>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</si>
  <si>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</si>
  <si>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</si>
  <si>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</si>
  <si>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</si>
  <si>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</si>
  <si>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</si>
  <si>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</si>
  <si>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</si>
  <si>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</si>
  <si>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</si>
  <si>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</si>
  <si>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</si>
  <si>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</si>
  <si>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</si>
  <si>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</si>
  <si>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</si>
  <si>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</si>
  <si>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</si>
  <si>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</si>
  <si>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</si>
  <si>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</si>
  <si>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</si>
  <si>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</si>
  <si>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</si>
  <si>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</si>
  <si>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</si>
  <si>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</si>
  <si>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</si>
  <si>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</si>
  <si>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</si>
  <si>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</si>
  <si>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</si>
  <si>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</si>
  <si>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</si>
  <si>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</si>
  <si>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</si>
  <si>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</si>
  <si>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</si>
  <si>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</si>
  <si>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</si>
  <si>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</si>
  <si>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</si>
  <si>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</si>
  <si>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</si>
  <si>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</si>
  <si>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</si>
  <si>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</si>
  <si>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</si>
  <si>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</si>
  <si>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</si>
  <si>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</si>
  <si>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</si>
  <si>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</si>
  <si>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</si>
  <si>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</si>
  <si>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</si>
  <si>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</si>
  <si>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</si>
  <si>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</si>
  <si>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</si>
  <si>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</si>
  <si>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</si>
  <si>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</si>
  <si>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</si>
  <si>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</si>
  <si>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</si>
  <si>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</si>
  <si>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</si>
  <si>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</si>
  <si>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</si>
  <si>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</si>
  <si>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</si>
  <si>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</si>
  <si>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</si>
  <si>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</si>
  <si>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</si>
  <si>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</si>
  <si>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</si>
  <si>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</si>
  <si>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</si>
  <si>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</si>
  <si>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</si>
  <si>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</si>
  <si>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</si>
  <si>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</si>
  <si>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</si>
  <si>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</si>
  <si>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</si>
  <si>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</si>
  <si>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</si>
  <si>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</si>
  <si>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</si>
  <si>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</si>
  <si>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</si>
  <si>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</si>
  <si>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</si>
  <si>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</si>
  <si>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</si>
  <si>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</si>
  <si>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</si>
  <si>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</si>
  <si>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</si>
  <si>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</si>
  <si>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</si>
  <si>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</si>
  <si>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</si>
  <si>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</si>
  <si>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</si>
  <si>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</si>
  <si>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</si>
  <si>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</si>
  <si>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</si>
  <si>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</si>
  <si>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</si>
  <si>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</si>
  <si>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</si>
  <si>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</si>
  <si>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</si>
  <si>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</si>
  <si>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</si>
  <si>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</si>
  <si>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</si>
  <si>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</si>
  <si>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</si>
  <si>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</si>
  <si>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</si>
  <si>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</si>
  <si>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</si>
  <si>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</si>
  <si>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</si>
  <si>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</si>
  <si>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</si>
  <si>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</si>
  <si>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</si>
  <si>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</si>
  <si>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</si>
  <si>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</si>
  <si>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</si>
  <si>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</si>
  <si>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</si>
  <si>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</si>
  <si>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</si>
  <si>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</si>
  <si>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</si>
  <si>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</si>
  <si>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</si>
  <si>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</si>
  <si>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</si>
  <si>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</si>
  <si>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</si>
  <si>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</si>
  <si>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</si>
  <si>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</si>
  <si>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</si>
  <si>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</si>
  <si>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</si>
  <si>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</si>
  <si>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</si>
  <si>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</si>
  <si>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</si>
  <si>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</si>
  <si>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</si>
  <si>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</si>
  <si>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</si>
  <si>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</si>
  <si>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</si>
  <si>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</si>
  <si>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</si>
  <si>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</si>
  <si>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</si>
  <si>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</si>
  <si>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</si>
  <si>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</si>
  <si>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</si>
  <si>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</si>
  <si>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</si>
  <si>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</si>
  <si>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</si>
  <si>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</si>
  <si>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</si>
  <si>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</si>
  <si>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</si>
  <si>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</si>
  <si>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</si>
  <si>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</si>
  <si>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</si>
  <si>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</si>
  <si>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</si>
  <si>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</si>
  <si>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</si>
  <si>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</si>
  <si>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</si>
  <si>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</si>
  <si>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</si>
  <si>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</si>
  <si>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</si>
  <si>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</si>
  <si>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</si>
  <si>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</si>
  <si>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</si>
  <si>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</si>
  <si>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</si>
  <si>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</si>
  <si>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</si>
  <si>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</si>
  <si>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</si>
  <si>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</si>
  <si>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</si>
  <si>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</si>
  <si>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</si>
  <si>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</si>
  <si>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</si>
  <si>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</si>
  <si>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</si>
  <si>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</si>
  <si>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</si>
  <si>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</si>
  <si>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</si>
  <si>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</si>
  <si>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</si>
  <si>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</si>
  <si>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</si>
  <si>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</si>
  <si>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</si>
  <si>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</si>
  <si>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</si>
  <si>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</si>
  <si>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</si>
  <si>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</si>
  <si>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</si>
  <si>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</si>
  <si>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</si>
  <si>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</si>
  <si>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</si>
  <si>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</si>
  <si>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</si>
  <si>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</si>
  <si>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</si>
  <si>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</si>
  <si>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</si>
  <si>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</si>
  <si>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</si>
  <si>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</si>
  <si>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</si>
  <si>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</si>
  <si>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</si>
  <si>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</si>
  <si>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</si>
  <si>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</si>
  <si>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</si>
  <si>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</si>
  <si>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</si>
  <si>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</si>
  <si>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</si>
  <si>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</si>
  <si>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</si>
  <si>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</si>
  <si>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</si>
  <si>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</si>
  <si>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</si>
  <si>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</si>
  <si>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</si>
  <si>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</si>
  <si>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</si>
  <si>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</si>
  <si>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</si>
  <si>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</si>
  <si>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</si>
  <si>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</si>
  <si>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</si>
  <si>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</si>
  <si>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</si>
  <si>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</si>
  <si>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</si>
  <si>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</si>
  <si>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</si>
  <si>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</si>
  <si>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</si>
  <si>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</si>
  <si>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</si>
  <si>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</si>
  <si>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</si>
  <si>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</si>
  <si>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</si>
  <si>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</si>
  <si>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</si>
  <si>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</si>
  <si>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</si>
  <si>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</si>
  <si>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</si>
  <si>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</si>
  <si>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</si>
  <si>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</si>
  <si>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</si>
  <si>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</si>
  <si>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</si>
  <si>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</si>
  <si>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</si>
  <si>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</si>
  <si>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</si>
  <si>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</si>
  <si>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</si>
  <si>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</si>
  <si>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</si>
  <si>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</si>
  <si>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</si>
  <si>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</si>
  <si>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</si>
  <si>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</si>
  <si>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</si>
  <si>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</si>
  <si>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</si>
  <si>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</si>
  <si>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</si>
  <si>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</si>
  <si>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</si>
  <si>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</si>
  <si>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</si>
  <si>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</si>
  <si>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</si>
  <si>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</si>
  <si>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</si>
  <si>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</si>
  <si>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</si>
  <si>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</si>
  <si>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</si>
  <si>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</si>
  <si>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</si>
  <si>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</si>
  <si>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</si>
  <si>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</si>
  <si>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</si>
  <si>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</si>
  <si>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</si>
  <si>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</si>
  <si>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</si>
  <si>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</si>
  <si>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</si>
  <si>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</si>
  <si>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</si>
  <si>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</si>
  <si>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</si>
  <si>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</si>
  <si>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</si>
  <si>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</si>
  <si>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</si>
  <si>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</si>
  <si>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</si>
  <si>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</si>
  <si>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</si>
  <si>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</si>
  <si>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</si>
  <si>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</si>
  <si>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</si>
  <si>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</si>
  <si>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</si>
  <si>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</si>
  <si>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</si>
  <si>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</si>
  <si>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</si>
  <si>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</si>
  <si>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</si>
  <si>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</si>
  <si>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</si>
  <si>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</si>
  <si>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</si>
  <si>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</si>
  <si>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</si>
  <si>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</si>
  <si>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</si>
  <si>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</si>
  <si>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</si>
  <si>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</si>
  <si>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</si>
  <si>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</si>
  <si>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</si>
  <si>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</si>
  <si>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</si>
  <si>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</si>
  <si>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</si>
  <si>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</si>
  <si>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</si>
  <si>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</si>
  <si>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</si>
  <si>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</si>
  <si>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</si>
  <si>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</si>
  <si>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</si>
  <si>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</si>
  <si>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</si>
  <si>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</si>
  <si>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</si>
  <si>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</si>
  <si>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</si>
  <si>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</si>
  <si>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</si>
  <si>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</si>
  <si>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</si>
  <si>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</si>
  <si>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</si>
  <si>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</si>
  <si>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</si>
  <si>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</si>
  <si>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</si>
  <si>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</si>
  <si>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</si>
  <si>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</si>
  <si>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</si>
  <si>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</si>
  <si>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</si>
  <si>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</si>
  <si>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</si>
  <si>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</si>
  <si>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</si>
  <si>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</si>
  <si>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</si>
  <si>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</si>
  <si>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</si>
  <si>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</si>
  <si>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</si>
  <si>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</si>
  <si>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</si>
  <si>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</si>
  <si>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</si>
  <si>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</si>
  <si>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</si>
  <si>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</si>
  <si>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</si>
  <si>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</si>
  <si>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</si>
  <si>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</si>
  <si>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</si>
  <si>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</si>
  <si>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</si>
  <si>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</si>
  <si>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</si>
  <si>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</si>
  <si>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</si>
  <si>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</si>
  <si>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</si>
  <si>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</si>
  <si>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</si>
  <si>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</si>
  <si>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</si>
  <si>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</si>
  <si>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</si>
  <si>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</si>
  <si>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</si>
  <si>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</si>
  <si>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</si>
  <si>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</si>
  <si>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</si>
  <si>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</si>
  <si>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</si>
  <si>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</si>
  <si>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</si>
  <si>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</si>
  <si>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</si>
  <si>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</si>
  <si>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</si>
  <si>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</si>
  <si>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</si>
  <si>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</si>
  <si>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</si>
  <si>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</si>
  <si>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</si>
  <si>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</si>
  <si>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</si>
  <si>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</si>
  <si>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</si>
  <si>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</si>
  <si>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</si>
  <si>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</si>
  <si>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</si>
  <si>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</si>
  <si>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</si>
  <si>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</si>
  <si>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</si>
  <si>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</si>
  <si>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</si>
  <si>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</si>
  <si>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</si>
  <si>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</si>
  <si>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</si>
  <si>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</si>
  <si>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</si>
  <si>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</si>
  <si>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</si>
  <si>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</si>
  <si>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</si>
  <si>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</si>
  <si>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</si>
  <si>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</si>
  <si>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</si>
  <si>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</si>
  <si>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</si>
  <si>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</si>
  <si>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</si>
  <si>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</si>
  <si>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</si>
  <si>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</si>
  <si>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</si>
  <si>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</si>
  <si>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</si>
  <si>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</si>
  <si>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</si>
  <si>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</si>
  <si>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</si>
  <si>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</si>
  <si>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</si>
  <si>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</si>
  <si>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</si>
  <si>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</si>
  <si>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</si>
  <si>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</si>
  <si>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</si>
  <si>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</si>
  <si>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</si>
  <si>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</si>
  <si>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</si>
  <si>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</si>
  <si>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</si>
  <si>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</si>
  <si>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</si>
  <si>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</si>
  <si>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</si>
  <si>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</si>
  <si>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</si>
  <si>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</si>
  <si>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</si>
  <si>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</si>
  <si>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</si>
  <si>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</si>
  <si>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</si>
  <si>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</si>
  <si>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</si>
  <si>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</si>
  <si>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</si>
  <si>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</si>
  <si>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</si>
  <si>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</si>
  <si>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</si>
  <si>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</si>
  <si>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</si>
  <si>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</si>
  <si>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</si>
  <si>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</si>
  <si>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</si>
  <si>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</si>
  <si>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</si>
  <si>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</si>
  <si>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</si>
  <si>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</si>
  <si>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</si>
  <si>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</si>
  <si>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</si>
  <si>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</si>
  <si>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</si>
  <si>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</si>
  <si>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</si>
  <si>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</si>
  <si>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</si>
  <si>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</si>
  <si>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</si>
  <si>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</si>
  <si>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</si>
  <si>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</si>
  <si>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</si>
  <si>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</si>
  <si>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</si>
  <si>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</si>
  <si>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</si>
  <si>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</si>
  <si>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</si>
  <si>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</si>
  <si>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</si>
  <si>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</si>
  <si>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</si>
  <si>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</si>
  <si>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</si>
  <si>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</si>
  <si>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</si>
  <si>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</si>
  <si>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</si>
  <si>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</si>
  <si>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</si>
  <si>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</si>
  <si>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</si>
  <si>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</si>
  <si>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</si>
  <si>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</si>
  <si>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</si>
  <si>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</si>
  <si>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</si>
  <si>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</si>
  <si>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</si>
  <si>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</si>
  <si>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</si>
  <si>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</si>
  <si>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</si>
  <si>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</si>
  <si>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</si>
  <si>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</si>
  <si>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</si>
  <si>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</si>
  <si>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</si>
  <si>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</si>
  <si>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</si>
  <si>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</si>
  <si>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</si>
  <si>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</si>
  <si>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</si>
  <si>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</si>
  <si>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</si>
  <si>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</si>
  <si>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</si>
  <si>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</si>
  <si>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</si>
  <si>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</si>
  <si>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</si>
  <si>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</si>
  <si>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</si>
  <si>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</si>
  <si>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</si>
  <si>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</si>
  <si>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</si>
  <si>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</si>
  <si>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</si>
  <si>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</si>
  <si>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</si>
  <si>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</si>
  <si>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</si>
  <si>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</si>
  <si>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</si>
  <si>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</si>
  <si>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</si>
  <si>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</si>
  <si>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</si>
  <si>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</si>
  <si>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</si>
  <si>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</si>
  <si>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</si>
  <si>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</si>
  <si>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</si>
  <si>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</si>
  <si>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</si>
  <si>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</si>
  <si>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</si>
  <si>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</si>
  <si>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</si>
  <si>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</si>
  <si>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</si>
  <si>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</si>
  <si>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</si>
  <si>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</si>
  <si>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</si>
  <si>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</si>
  <si>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</si>
  <si>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</si>
  <si>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</si>
  <si>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</si>
  <si>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</si>
  <si>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</si>
  <si>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</si>
  <si>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</si>
  <si>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</si>
  <si>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</si>
  <si>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</si>
  <si>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</si>
  <si>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</si>
  <si>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</si>
  <si>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</si>
  <si>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</si>
  <si>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</si>
  <si>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</si>
  <si>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</si>
  <si>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</si>
  <si>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</si>
  <si>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</si>
  <si>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</si>
  <si>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</si>
  <si>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</si>
  <si>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</si>
  <si>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</si>
  <si>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</si>
  <si>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</si>
  <si>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</si>
  <si>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</si>
  <si>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</si>
  <si>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</si>
  <si>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</si>
  <si>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</si>
  <si>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</si>
  <si>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</si>
  <si>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</si>
  <si>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</si>
  <si>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</si>
  <si>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</si>
  <si>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</si>
  <si>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</si>
  <si>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</si>
  <si>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</si>
  <si>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</si>
  <si>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</si>
  <si>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</si>
  <si>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</si>
  <si>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</si>
  <si>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</si>
  <si>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</si>
  <si>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</si>
  <si>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</si>
  <si>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</si>
  <si>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</si>
  <si>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</si>
  <si>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</si>
  <si>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</si>
  <si>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</si>
  <si>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</si>
  <si>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</si>
  <si>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</si>
  <si>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</si>
  <si>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</si>
  <si>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</si>
  <si>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</si>
  <si>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</si>
  <si>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</si>
  <si>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</si>
  <si>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</si>
  <si>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</si>
  <si>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</si>
  <si>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</si>
  <si>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</si>
  <si>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</si>
  <si>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</si>
  <si>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</si>
  <si>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</si>
  <si>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</si>
  <si>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</si>
  <si>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</si>
  <si>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</si>
  <si>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</si>
  <si>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</si>
  <si>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</si>
  <si>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</si>
  <si>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</si>
  <si>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</si>
  <si>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</si>
  <si>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</si>
  <si>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</si>
  <si>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</si>
  <si>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</si>
  <si>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</si>
  <si>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</si>
  <si>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</si>
  <si>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</si>
  <si>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</si>
  <si>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</si>
  <si>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</si>
  <si>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</si>
  <si>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</si>
  <si>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</si>
  <si>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</si>
  <si>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</si>
  <si>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</si>
  <si>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</si>
  <si>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</si>
  <si>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</si>
  <si>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</si>
  <si>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</si>
  <si>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</si>
  <si>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</si>
  <si>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</si>
  <si>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</si>
  <si>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</si>
  <si>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</si>
  <si>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</si>
  <si>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</si>
  <si>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</si>
  <si>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</si>
  <si>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</si>
  <si>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</si>
  <si>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</si>
  <si>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</si>
  <si>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</si>
  <si>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</si>
  <si>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</si>
  <si>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</si>
  <si>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</si>
  <si>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</si>
  <si>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</si>
  <si>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</si>
  <si>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</si>
  <si>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</si>
  <si>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</si>
  <si>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</si>
  <si>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</si>
  <si>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</si>
  <si>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</si>
  <si>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</si>
  <si>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</si>
  <si>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</si>
  <si>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</si>
  <si>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</si>
  <si>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</si>
  <si>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</si>
  <si>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</si>
  <si>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</si>
  <si>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</si>
  <si>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</si>
  <si>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</si>
  <si>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</si>
  <si>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</si>
  <si>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</si>
  <si>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</si>
  <si>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</si>
  <si>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</si>
  <si>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</si>
  <si>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</si>
  <si>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</si>
  <si>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</si>
  <si>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</si>
  <si>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</si>
  <si>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</si>
  <si>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</si>
  <si>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</si>
  <si>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</si>
  <si>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</si>
  <si>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</si>
  <si>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</si>
  <si>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</si>
  <si>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</si>
  <si>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</si>
  <si>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</si>
  <si>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</si>
  <si>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</si>
  <si>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</si>
  <si>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</si>
  <si>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</si>
  <si>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</si>
  <si>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</si>
  <si>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</si>
  <si>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</si>
  <si>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</si>
  <si>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</si>
  <si>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</si>
  <si>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</si>
  <si>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</si>
  <si>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</si>
  <si>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</si>
  <si>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</si>
  <si>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</si>
  <si>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</si>
  <si>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</si>
  <si>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</si>
  <si>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</si>
  <si>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</si>
  <si>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</si>
  <si>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</si>
  <si>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</si>
  <si>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</si>
  <si>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</si>
  <si>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</si>
  <si>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</si>
  <si>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</si>
  <si>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</si>
  <si>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</si>
  <si>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</si>
  <si>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</si>
  <si>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</si>
  <si>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</si>
  <si>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</si>
  <si>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</si>
  <si>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</si>
  <si>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</si>
  <si>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</si>
  <si>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</si>
  <si>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</si>
  <si>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</si>
  <si>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</si>
  <si>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</si>
  <si>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</si>
  <si>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</si>
  <si>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</si>
  <si>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</si>
  <si>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</si>
  <si>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</si>
  <si>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</si>
  <si>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</si>
  <si>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</si>
  <si>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</si>
  <si>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</si>
  <si>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</si>
  <si>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</si>
  <si>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</si>
  <si>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</si>
  <si>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</si>
  <si>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</si>
  <si>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</si>
  <si>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</si>
  <si>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</si>
  <si>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</si>
  <si>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</si>
  <si>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</si>
  <si>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</si>
  <si>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</si>
  <si>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</si>
  <si>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</si>
  <si>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</si>
  <si>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</si>
  <si>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</si>
  <si>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</si>
  <si>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</si>
  <si>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</si>
  <si>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</si>
  <si>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</si>
  <si>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</si>
  <si>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</si>
  <si>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</si>
  <si>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</si>
  <si>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</si>
  <si>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</si>
  <si>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</si>
  <si>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</si>
  <si>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</si>
  <si>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</si>
  <si>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</si>
  <si>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</si>
  <si>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</si>
  <si>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</si>
  <si>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</si>
  <si>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</si>
  <si>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</si>
  <si>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</si>
  <si>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</si>
  <si>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</si>
  <si>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</si>
  <si>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</si>
  <si>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</si>
  <si>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</si>
  <si>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</si>
  <si>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</si>
  <si>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</si>
  <si>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</si>
  <si>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</si>
  <si>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</si>
  <si>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</si>
  <si>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</si>
  <si>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</si>
  <si>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</si>
  <si>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</si>
  <si>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</si>
  <si>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</si>
  <si>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</si>
  <si>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</si>
  <si>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</si>
  <si>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</si>
  <si>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</si>
  <si>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</si>
  <si>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</si>
  <si>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</si>
  <si>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</si>
  <si>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</si>
  <si>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</si>
  <si>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</si>
  <si>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</si>
  <si>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</si>
  <si>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</si>
  <si>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</si>
  <si>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</si>
  <si>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</si>
  <si>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</si>
  <si>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</si>
  <si>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</si>
  <si>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</si>
  <si>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</si>
  <si>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</si>
  <si>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</si>
  <si>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</si>
  <si>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</si>
  <si>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</si>
  <si>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</si>
  <si>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</si>
  <si>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</si>
  <si>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</si>
  <si>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</si>
  <si>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</si>
  <si>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</si>
  <si>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</si>
  <si>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</si>
  <si>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</si>
  <si>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</si>
  <si>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</si>
  <si>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</si>
  <si>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</si>
  <si>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</si>
  <si>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</si>
  <si>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</si>
  <si>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</si>
  <si>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</si>
  <si>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</si>
  <si>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</si>
  <si>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</si>
  <si>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</si>
  <si>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</si>
  <si>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</si>
  <si>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</si>
  <si>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</si>
  <si>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</si>
  <si>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</si>
  <si>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</si>
  <si>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</si>
  <si>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</si>
  <si>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</si>
  <si>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</si>
  <si>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</si>
  <si>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</si>
  <si>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</si>
  <si>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</si>
  <si>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</si>
  <si>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</si>
  <si>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</si>
  <si>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</si>
  <si>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</si>
  <si>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</si>
  <si>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</si>
  <si>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</si>
  <si>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</si>
  <si>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</si>
  <si>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</si>
  <si>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</si>
  <si>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</si>
  <si>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</si>
  <si>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</si>
  <si>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</si>
  <si>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</si>
  <si>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</si>
  <si>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</si>
  <si>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</si>
  <si>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</si>
  <si>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</si>
  <si>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</si>
  <si>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</si>
  <si>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</si>
  <si>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</si>
  <si>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</si>
  <si>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</si>
  <si>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</si>
  <si>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</si>
  <si>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</si>
  <si>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</si>
  <si>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</si>
  <si>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</si>
  <si>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</si>
  <si>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</si>
  <si>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</si>
  <si>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</si>
  <si>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</si>
  <si>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</si>
  <si>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</si>
  <si>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</si>
  <si>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</si>
  <si>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</si>
  <si>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</si>
  <si>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</si>
  <si>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</si>
  <si>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</si>
  <si>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</si>
  <si>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</si>
  <si>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</si>
  <si>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</si>
  <si>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</si>
  <si>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</si>
  <si>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</si>
  <si>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</si>
  <si>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</si>
  <si>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</si>
  <si>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</si>
  <si>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</si>
  <si>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</si>
  <si>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</si>
  <si>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</si>
  <si>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</si>
  <si>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</si>
  <si>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</si>
  <si>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</si>
  <si>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</si>
  <si>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</si>
  <si>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</si>
  <si>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</si>
  <si>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</si>
  <si>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</si>
  <si>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</si>
  <si>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</si>
  <si>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</si>
  <si>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</si>
  <si>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</si>
  <si>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</si>
  <si>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</si>
  <si>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</si>
  <si>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</si>
  <si>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</si>
  <si>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</si>
  <si>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</si>
  <si>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</si>
  <si>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</si>
  <si>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</si>
  <si>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</si>
  <si>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</si>
  <si>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</si>
  <si>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</si>
  <si>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</si>
  <si>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</si>
  <si>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</si>
  <si>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</si>
  <si>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</si>
  <si>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</si>
  <si>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</si>
  <si>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</si>
  <si>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</si>
  <si>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</si>
  <si>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</si>
  <si>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</si>
  <si>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</si>
  <si>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</si>
  <si>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</si>
  <si>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</si>
  <si>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</si>
  <si>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</si>
  <si>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</si>
  <si>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</si>
  <si>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</si>
  <si>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</si>
  <si>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</si>
  <si>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</si>
  <si>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</si>
  <si>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</si>
  <si>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</si>
  <si>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</si>
  <si>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</si>
  <si>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</si>
  <si>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</si>
  <si>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</si>
  <si>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</si>
  <si>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</si>
  <si>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</si>
  <si>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</si>
  <si>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</si>
  <si>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</si>
  <si>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</si>
  <si>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</si>
  <si>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</si>
  <si>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</si>
  <si>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</si>
  <si>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</si>
  <si>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</si>
  <si>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</si>
  <si>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</si>
  <si>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</si>
  <si>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</si>
  <si>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</si>
  <si>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</si>
  <si>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</si>
  <si>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</si>
  <si>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</si>
  <si>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</si>
  <si>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</si>
  <si>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</si>
  <si>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</si>
  <si>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</si>
  <si>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</si>
  <si>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</si>
  <si>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</si>
  <si>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</si>
  <si>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</si>
  <si>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</si>
  <si>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</si>
  <si>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</si>
  <si>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</si>
  <si>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</si>
  <si>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</si>
  <si>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</si>
  <si>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</si>
  <si>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</si>
  <si>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</si>
  <si>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</si>
  <si>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</si>
  <si>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</si>
  <si>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</si>
  <si>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</si>
  <si>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</si>
  <si>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</si>
  <si>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</si>
  <si>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</si>
  <si>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</si>
  <si>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</si>
  <si>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</si>
  <si>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</si>
  <si>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</si>
  <si>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</si>
  <si>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</si>
  <si>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</si>
  <si>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</si>
  <si>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</si>
  <si>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</si>
  <si>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</si>
  <si>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</si>
  <si>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</si>
  <si>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</si>
  <si>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</si>
  <si>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</si>
  <si>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</si>
  <si>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</si>
  <si>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</si>
  <si>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</si>
  <si>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</si>
  <si>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</si>
  <si>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</si>
  <si>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</si>
  <si>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</si>
  <si>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</si>
  <si>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</si>
  <si>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</si>
  <si>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</si>
  <si>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</si>
  <si>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</si>
  <si>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</si>
  <si>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</si>
  <si>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</si>
  <si>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</si>
  <si>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</si>
  <si>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</si>
  <si>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</si>
  <si>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</si>
  <si>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</si>
  <si>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</si>
  <si>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</si>
  <si>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</si>
  <si>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</si>
  <si>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</si>
  <si>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</si>
  <si>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</si>
  <si>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</si>
  <si>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</si>
  <si>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</si>
  <si>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</si>
  <si>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</si>
  <si>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</si>
  <si>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</si>
  <si>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</si>
  <si>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</si>
  <si>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</si>
  <si>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</si>
  <si>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</si>
  <si>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</si>
  <si>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</si>
  <si>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</si>
  <si>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</si>
  <si>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</si>
  <si>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</si>
  <si>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</si>
  <si>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</si>
  <si>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</si>
  <si>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</si>
  <si>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</si>
  <si>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</si>
  <si>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</si>
  <si>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</si>
  <si>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</si>
  <si>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</si>
  <si>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</si>
  <si>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</si>
  <si>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</si>
  <si>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</si>
  <si>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</si>
  <si>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</si>
  <si>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</si>
  <si>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</si>
  <si>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</si>
  <si>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</si>
  <si>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</si>
  <si>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</si>
  <si>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</si>
  <si>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</si>
  <si>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</si>
  <si>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</si>
  <si>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</si>
  <si>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</si>
  <si>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</si>
  <si>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</si>
  <si>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</si>
  <si>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</si>
  <si>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</si>
  <si>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</si>
  <si>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</si>
  <si>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</si>
  <si>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</si>
  <si>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</si>
  <si>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</si>
  <si>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</si>
  <si>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</si>
  <si>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</si>
  <si>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</si>
  <si>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</si>
  <si>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</si>
  <si>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</si>
  <si>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</si>
  <si>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</si>
  <si>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</si>
  <si>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</si>
  <si>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</si>
  <si>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</si>
  <si>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</si>
  <si>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</si>
  <si>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</si>
  <si>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</si>
  <si>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</si>
  <si>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</si>
  <si>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</si>
  <si>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</si>
  <si>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</si>
  <si>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</si>
  <si>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</si>
  <si>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</si>
  <si>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</si>
  <si>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</si>
  <si>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</si>
  <si>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</si>
  <si>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</si>
  <si>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</si>
  <si>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</si>
  <si>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</si>
  <si>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</si>
  <si>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</si>
  <si>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</si>
  <si>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</si>
  <si>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</si>
  <si>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</si>
  <si>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</si>
  <si>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</si>
  <si>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</si>
  <si>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</si>
  <si>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</si>
  <si>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</si>
  <si>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</si>
  <si>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</si>
  <si>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</si>
  <si>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</si>
  <si>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</si>
  <si>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</si>
  <si>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</si>
  <si>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</si>
  <si>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</si>
  <si>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</si>
  <si>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</si>
  <si>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</si>
  <si>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</si>
  <si>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</si>
  <si>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</si>
  <si>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</si>
  <si>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</si>
  <si>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</si>
  <si>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</si>
  <si>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</si>
  <si>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</si>
  <si>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</si>
  <si>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</si>
  <si>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</si>
  <si>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</si>
  <si>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</si>
  <si>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</si>
  <si>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</si>
  <si>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</si>
  <si>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</si>
  <si>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</si>
  <si>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</si>
  <si>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</si>
  <si>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</si>
  <si>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</si>
  <si>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</si>
  <si>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</si>
  <si>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</si>
  <si>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</si>
  <si>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</si>
  <si>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</si>
  <si>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</si>
  <si>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</si>
  <si>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</si>
  <si>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</si>
  <si>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</si>
  <si>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</si>
  <si>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</si>
  <si>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</si>
  <si>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</si>
  <si>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</si>
  <si>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</si>
  <si>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</si>
  <si>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</si>
  <si>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</si>
  <si>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</si>
  <si>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</si>
  <si>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</si>
  <si>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</si>
  <si>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</si>
  <si>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</si>
  <si>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</si>
  <si>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</si>
  <si>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</si>
  <si>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</si>
  <si>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</si>
  <si>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</si>
  <si>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</si>
  <si>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</si>
  <si>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</si>
  <si>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</si>
  <si>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</si>
  <si>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</si>
  <si>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</si>
  <si>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</si>
  <si>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</si>
  <si>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</si>
  <si>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</si>
  <si>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</si>
  <si>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</si>
  <si>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</si>
  <si>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</si>
  <si>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</si>
  <si>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</si>
  <si>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</si>
  <si>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</si>
  <si>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</si>
  <si>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</si>
  <si>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</si>
  <si>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</si>
  <si>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</si>
  <si>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</si>
  <si>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</si>
  <si>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</si>
  <si>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</si>
  <si>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</si>
  <si>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</si>
  <si>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</si>
  <si>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</si>
  <si>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</si>
  <si>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</si>
  <si>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</si>
  <si>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</si>
  <si>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</si>
  <si>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</si>
  <si>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</si>
  <si>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</si>
  <si>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</si>
  <si>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</si>
  <si>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</si>
  <si>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</si>
  <si>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</si>
  <si>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</si>
  <si>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</si>
  <si>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</si>
  <si>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</si>
  <si>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</si>
  <si>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</si>
  <si>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</si>
  <si>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</si>
  <si>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</si>
  <si>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</si>
  <si>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</si>
  <si>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</si>
  <si>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</si>
  <si>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</si>
  <si>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</si>
  <si>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</si>
  <si>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</si>
  <si>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</si>
  <si>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</si>
  <si>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</si>
  <si>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</si>
  <si>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</si>
  <si>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</si>
  <si>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</si>
  <si>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</si>
  <si>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</si>
  <si>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</si>
  <si>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</si>
  <si>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</si>
  <si>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</si>
  <si>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</si>
  <si>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</si>
  <si>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</si>
  <si>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</si>
  <si>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</si>
  <si>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</si>
  <si>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</si>
  <si>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</si>
  <si>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</si>
  <si>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</si>
  <si>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</si>
  <si>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</si>
  <si>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</si>
  <si>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</si>
  <si>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</si>
  <si>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</si>
  <si>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</si>
  <si>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</si>
  <si>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</si>
  <si>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</si>
  <si>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</si>
  <si>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</si>
  <si>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</si>
  <si>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</si>
  <si>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</si>
  <si>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</si>
  <si>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</si>
  <si>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</si>
  <si>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</si>
  <si>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</si>
  <si>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</si>
  <si>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</si>
  <si>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</si>
  <si>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</si>
  <si>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</si>
  <si>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</si>
  <si>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</si>
  <si>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</si>
  <si>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</si>
  <si>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</si>
  <si>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</si>
  <si>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</si>
  <si>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</si>
  <si>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</si>
  <si>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</si>
  <si>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</si>
  <si>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</si>
  <si>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</si>
  <si>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</si>
  <si>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</si>
  <si>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</si>
  <si>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</si>
  <si>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</si>
  <si>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</si>
  <si>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</si>
  <si>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</si>
  <si>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</si>
  <si>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</si>
  <si>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</si>
  <si>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</si>
  <si>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</si>
  <si>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</si>
  <si>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</si>
  <si>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</si>
  <si>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</si>
  <si>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</si>
  <si>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</si>
  <si>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</si>
  <si>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</si>
  <si>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</si>
  <si>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</si>
  <si>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</si>
  <si>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</si>
  <si>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</si>
  <si>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</si>
  <si>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</si>
  <si>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</si>
  <si>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</si>
  <si>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</si>
  <si>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</si>
  <si>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</si>
  <si>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</si>
  <si>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</si>
  <si>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</si>
  <si>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</si>
  <si>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</si>
  <si>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</si>
  <si>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</si>
  <si>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</si>
  <si>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</si>
  <si>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</si>
  <si>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</si>
  <si>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</si>
  <si>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</si>
  <si>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</si>
  <si>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</si>
  <si>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</si>
  <si>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</si>
  <si>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</si>
  <si>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</si>
  <si>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</si>
  <si>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</si>
  <si>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</si>
  <si>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</si>
  <si>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</si>
  <si>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</si>
  <si>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</si>
  <si>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</si>
  <si>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</si>
  <si>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</si>
  <si>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</si>
  <si>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</si>
  <si>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</si>
  <si>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</si>
  <si>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</si>
  <si>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</si>
  <si>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</si>
  <si>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</si>
  <si>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</si>
  <si>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</si>
  <si>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</si>
  <si>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</si>
  <si>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</si>
  <si>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</si>
  <si>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</si>
  <si>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</si>
  <si>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</si>
  <si>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</si>
  <si>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</si>
  <si>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</si>
  <si>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</si>
  <si>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</si>
  <si>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</si>
  <si>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</si>
  <si>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</si>
  <si>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</si>
  <si>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</si>
  <si>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</si>
  <si>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</si>
  <si>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</si>
  <si>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</si>
  <si>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</si>
  <si>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</si>
  <si>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</si>
  <si>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</si>
  <si>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</si>
  <si>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</si>
  <si>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</si>
  <si>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</si>
  <si>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</si>
  <si>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</si>
  <si>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</si>
  <si>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</si>
  <si>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</si>
  <si>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</si>
  <si>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</si>
  <si>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</si>
  <si>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</si>
  <si>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</si>
  <si>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</si>
  <si>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</si>
  <si>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</si>
  <si>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</si>
  <si>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</si>
  <si>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</si>
  <si>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</si>
  <si>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</si>
  <si>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</si>
  <si>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</si>
  <si>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</si>
  <si>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</si>
  <si>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</si>
  <si>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</si>
  <si>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</si>
  <si>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</si>
  <si>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</si>
  <si>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</si>
  <si>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</si>
  <si>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</si>
  <si>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</si>
  <si>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</si>
  <si>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</si>
  <si>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</si>
  <si>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</si>
  <si>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</si>
  <si>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</si>
  <si>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</si>
  <si>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</si>
  <si>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</si>
  <si>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</si>
  <si>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</si>
  <si>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</si>
  <si>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</si>
  <si>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</si>
  <si>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</si>
  <si>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</si>
  <si>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</si>
  <si>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</si>
  <si>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</si>
  <si>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</si>
  <si>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</si>
  <si>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</si>
  <si>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</si>
  <si>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</si>
  <si>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</si>
  <si>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</si>
  <si>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</si>
  <si>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</si>
  <si>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</si>
  <si>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</si>
  <si>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</si>
  <si>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</si>
  <si>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</si>
  <si>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</si>
  <si>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</si>
  <si>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</si>
  <si>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</si>
  <si>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</si>
  <si>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</si>
  <si>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</si>
  <si>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</si>
  <si>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</si>
  <si>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</si>
  <si>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</si>
  <si>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</si>
  <si>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</si>
  <si>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</si>
  <si>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</si>
  <si>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</si>
  <si>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</si>
  <si>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</si>
  <si>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</si>
  <si>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</si>
  <si>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</si>
  <si>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</si>
  <si>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</si>
  <si>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</si>
  <si>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</si>
  <si>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</si>
  <si>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</si>
  <si>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</si>
  <si>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</si>
  <si>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</si>
  <si>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</si>
  <si>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</si>
  <si>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</si>
  <si>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</si>
  <si>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</si>
  <si>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</si>
  <si>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</si>
  <si>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</si>
  <si>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</si>
  <si>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</si>
  <si>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</si>
  <si>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</si>
  <si>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</si>
  <si>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</si>
  <si>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</si>
  <si>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</si>
  <si>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</si>
  <si>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</si>
  <si>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</si>
  <si>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</si>
  <si>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</si>
  <si>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</si>
  <si>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</si>
  <si>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</si>
  <si>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</si>
  <si>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</si>
  <si>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</si>
  <si>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</si>
  <si>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</si>
  <si>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</si>
  <si>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</si>
  <si>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</si>
  <si>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</si>
  <si>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</si>
  <si>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</si>
  <si>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</si>
  <si>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</si>
  <si>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</si>
  <si>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</si>
  <si>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</si>
  <si>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</si>
  <si>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</si>
  <si>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</si>
  <si>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</si>
  <si>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</si>
  <si>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</si>
  <si>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</si>
  <si>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</si>
  <si>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</si>
  <si>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</si>
  <si>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</si>
  <si>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</si>
  <si>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</si>
  <si>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</si>
  <si>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</si>
  <si>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</si>
  <si>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</si>
  <si>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</si>
  <si>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</si>
  <si>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</si>
  <si>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</si>
  <si>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</si>
  <si>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</si>
  <si>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</si>
  <si>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</si>
  <si>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</si>
  <si>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</si>
  <si>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</si>
  <si>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</si>
  <si>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</si>
  <si>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</si>
  <si>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</si>
  <si>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</si>
  <si>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</si>
  <si>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</si>
  <si>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</si>
  <si>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</si>
  <si>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</si>
  <si>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</si>
  <si>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</si>
  <si>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</si>
  <si>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</si>
  <si>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</si>
  <si>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</si>
  <si>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</si>
  <si>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</si>
  <si>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</si>
  <si>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</si>
  <si>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</si>
  <si>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</si>
  <si>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</si>
  <si>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</si>
  <si>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</si>
  <si>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</si>
  <si>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</si>
  <si>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</si>
  <si>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</si>
  <si>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</si>
  <si>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</si>
  <si>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</si>
  <si>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</si>
  <si>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</si>
  <si>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</si>
  <si>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</si>
  <si>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</si>
  <si>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</si>
  <si>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</si>
  <si>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</si>
  <si>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</si>
  <si>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</si>
  <si>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</si>
  <si>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</si>
  <si>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</si>
  <si>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</si>
  <si>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</si>
  <si>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</si>
  <si>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</si>
  <si>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</si>
  <si>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</si>
  <si>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</si>
  <si>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</si>
  <si>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</si>
  <si>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</si>
  <si>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</si>
  <si>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</si>
  <si>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</si>
  <si>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</si>
  <si>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</si>
  <si>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</si>
  <si>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</si>
  <si>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</si>
  <si>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</si>
  <si>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</si>
  <si>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</si>
  <si>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</si>
  <si>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</si>
  <si>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</si>
  <si>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</si>
  <si>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</si>
  <si>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</si>
  <si>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</si>
  <si>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</si>
  <si>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</si>
  <si>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</si>
  <si>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</si>
  <si>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</si>
  <si>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</si>
  <si>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</si>
  <si>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</si>
  <si>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</si>
  <si>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</si>
  <si>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</si>
  <si>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</si>
  <si>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</si>
  <si>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</si>
  <si>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</si>
  <si>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</si>
  <si>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</si>
  <si>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</si>
  <si>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</si>
  <si>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</si>
  <si>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</si>
  <si>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</si>
  <si>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</si>
  <si>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</si>
  <si>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</si>
  <si>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</si>
  <si>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</si>
  <si>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</si>
  <si>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</si>
  <si>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</si>
  <si>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</si>
  <si>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</si>
  <si>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</si>
  <si>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</si>
  <si>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</si>
  <si>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</si>
  <si>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</si>
  <si>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</si>
  <si>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</si>
  <si>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</si>
  <si>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</si>
  <si>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</si>
  <si>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</si>
  <si>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</si>
  <si>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</si>
  <si>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</si>
  <si>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</si>
  <si>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</si>
  <si>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</si>
  <si>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</si>
  <si>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</si>
  <si>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</si>
  <si>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</si>
  <si>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</si>
  <si>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</si>
  <si>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</si>
  <si>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</si>
  <si>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</si>
  <si>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</si>
  <si>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</si>
  <si>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</si>
  <si>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</si>
  <si>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</si>
  <si>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</si>
  <si>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</si>
  <si>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</si>
  <si>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</si>
  <si>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</si>
  <si>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</si>
  <si>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</si>
  <si>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</si>
  <si>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</si>
  <si>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</si>
  <si>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</si>
  <si>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</si>
  <si>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</si>
  <si>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</si>
  <si>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</si>
  <si>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</si>
  <si>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</si>
  <si>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</si>
  <si>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</si>
  <si>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</si>
  <si>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</si>
  <si>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</si>
  <si>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</si>
  <si>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</si>
  <si>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</si>
  <si>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</si>
  <si>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</si>
  <si>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</si>
  <si>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</si>
  <si>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</si>
  <si>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</si>
  <si>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</si>
  <si>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</si>
  <si>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</si>
  <si>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</si>
  <si>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</si>
  <si>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</si>
  <si>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</si>
  <si>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</si>
  <si>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</si>
  <si>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</si>
  <si>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</si>
  <si>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</si>
  <si>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</si>
  <si>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</si>
  <si>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</si>
  <si>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</si>
  <si>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</si>
  <si>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</si>
  <si>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</si>
  <si>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</si>
  <si>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</si>
  <si>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</si>
  <si>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</si>
  <si>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</si>
  <si>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</si>
  <si>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</si>
  <si>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</si>
  <si>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</si>
  <si>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</si>
  <si>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</si>
  <si>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</si>
  <si>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</si>
  <si>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</si>
  <si>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</si>
  <si>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</si>
  <si>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</si>
  <si>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</si>
  <si>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</si>
  <si>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</si>
  <si>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</si>
  <si>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</si>
  <si>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</si>
  <si>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</si>
  <si>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</si>
  <si>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</si>
  <si>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</si>
  <si>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</si>
  <si>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</si>
  <si>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</si>
  <si>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</si>
  <si>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</si>
  <si>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</si>
  <si>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</si>
  <si>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</si>
  <si>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</si>
  <si>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</si>
  <si>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</si>
  <si>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</si>
  <si>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</si>
  <si>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</si>
  <si>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</si>
  <si>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</si>
  <si>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</si>
  <si>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</si>
  <si>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</si>
  <si>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</si>
  <si>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</si>
  <si>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</si>
  <si>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</si>
  <si>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</si>
  <si>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</si>
  <si>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</si>
  <si>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</si>
  <si>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</si>
  <si>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</si>
  <si>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</si>
  <si>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</si>
  <si>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</si>
  <si>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</si>
  <si>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</si>
  <si>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</si>
  <si>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</si>
  <si>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</si>
  <si>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</si>
  <si>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</si>
  <si>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</si>
  <si>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</si>
  <si>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</si>
  <si>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</si>
  <si>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</si>
  <si>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</si>
  <si>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</si>
  <si>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</si>
  <si>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</si>
  <si>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</si>
  <si>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</si>
  <si>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</si>
  <si>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</si>
  <si>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</si>
  <si>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</si>
  <si>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</si>
  <si>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</si>
  <si>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</si>
  <si>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</si>
  <si>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</si>
  <si>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</si>
  <si>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</si>
  <si>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</si>
  <si>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</si>
  <si>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</si>
  <si>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</si>
  <si>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</si>
  <si>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</si>
  <si>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</si>
  <si>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</si>
  <si>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</si>
  <si>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</si>
  <si>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</si>
  <si>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</si>
  <si>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</si>
  <si>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</si>
  <si>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</si>
  <si>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</si>
  <si>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</si>
  <si>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</si>
  <si>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</si>
  <si>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</si>
  <si>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</si>
  <si>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</si>
  <si>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</si>
  <si>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</si>
  <si>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</si>
  <si>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</si>
  <si>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</si>
  <si>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</si>
  <si>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</si>
  <si>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</si>
  <si>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</si>
  <si>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</si>
  <si>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</si>
  <si>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</si>
  <si>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</si>
  <si>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</si>
  <si>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</si>
  <si>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</si>
  <si>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</si>
  <si>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</si>
  <si>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</si>
  <si>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</si>
  <si>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</si>
  <si>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</si>
  <si>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</si>
  <si>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</si>
  <si>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</si>
  <si>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</si>
  <si>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</si>
  <si>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</si>
  <si>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</si>
  <si>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</si>
  <si>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</si>
  <si>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</si>
  <si>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</si>
  <si>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</si>
  <si>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</si>
  <si>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</si>
  <si>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</si>
  <si>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</si>
  <si>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</si>
  <si>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</si>
  <si>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</si>
  <si>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</si>
  <si>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</si>
  <si>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</si>
  <si>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</si>
  <si>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</si>
  <si>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</si>
  <si>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</si>
  <si>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</si>
  <si>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</si>
  <si>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</si>
  <si>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</si>
  <si>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</si>
  <si>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</si>
  <si>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</si>
  <si>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</si>
  <si>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</si>
  <si>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</si>
  <si>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</si>
  <si>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</si>
  <si>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</si>
  <si>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</si>
  <si>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</si>
  <si>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</si>
  <si>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</si>
  <si>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</si>
  <si>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</si>
  <si>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</si>
  <si>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</si>
  <si>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</si>
  <si>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</si>
  <si>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</si>
  <si>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</si>
  <si>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</si>
  <si>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</si>
  <si>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</si>
  <si>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</si>
  <si>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</si>
  <si>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</si>
  <si>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</si>
  <si>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</si>
  <si>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</si>
  <si>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</si>
  <si>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</si>
  <si>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</si>
  <si>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</si>
  <si>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</si>
  <si>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</si>
  <si>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</si>
  <si>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</si>
  <si>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</si>
  <si>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</si>
  <si>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</si>
  <si>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</si>
  <si>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</si>
  <si>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</si>
  <si>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</si>
  <si>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</si>
  <si>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</si>
  <si>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</si>
  <si>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</si>
  <si>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</si>
  <si>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</si>
  <si>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</si>
  <si>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</si>
  <si>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</si>
  <si>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</si>
  <si>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</si>
  <si>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</si>
  <si>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</si>
  <si>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</si>
  <si>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</si>
  <si>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</si>
  <si>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</si>
  <si>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</si>
  <si>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</si>
  <si>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</si>
  <si>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</si>
  <si>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</si>
  <si>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</si>
  <si>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</si>
  <si>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</si>
  <si>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</si>
  <si>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</si>
  <si>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</si>
  <si>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</si>
  <si>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</si>
  <si>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</si>
  <si>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</si>
  <si>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</si>
  <si>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</si>
  <si>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</si>
  <si>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</si>
  <si>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</si>
  <si>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</si>
  <si>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</si>
  <si>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</si>
  <si>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</si>
  <si>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</si>
  <si>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</si>
  <si>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</si>
  <si>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</si>
  <si>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</si>
  <si>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</si>
  <si>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</si>
  <si>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</si>
  <si>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</si>
  <si>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</si>
  <si>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</si>
  <si>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</si>
  <si>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</si>
  <si>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</si>
  <si>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</si>
  <si>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</si>
  <si>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</si>
  <si>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</si>
  <si>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</si>
  <si>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</si>
  <si>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</si>
  <si>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</si>
  <si>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</si>
  <si>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</si>
  <si>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</si>
  <si>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</si>
  <si>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</si>
  <si>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</si>
  <si>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</si>
  <si>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</si>
  <si>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</si>
  <si>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</si>
  <si>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</si>
  <si>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</si>
  <si>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</si>
  <si>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</si>
  <si>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</si>
  <si>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</si>
  <si>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</si>
  <si>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</si>
  <si>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</si>
  <si>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</si>
  <si>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</si>
  <si>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</si>
  <si>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</si>
  <si>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</si>
  <si>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</si>
  <si>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</si>
  <si>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</si>
  <si>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</si>
  <si>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</si>
  <si>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</si>
  <si>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</si>
  <si>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</si>
  <si>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</si>
  <si>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</si>
  <si>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</si>
  <si>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</si>
  <si>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</si>
  <si>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</si>
  <si>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</si>
  <si>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</si>
  <si>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</si>
  <si>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</si>
  <si>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</si>
  <si>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</si>
  <si>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</si>
  <si>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</si>
  <si>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</si>
  <si>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</si>
  <si>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</si>
  <si>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</si>
  <si>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</si>
  <si>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</si>
  <si>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</si>
  <si>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</si>
  <si>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</si>
  <si>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</si>
  <si>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</si>
  <si>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</si>
  <si>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</si>
  <si>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</si>
  <si>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</si>
  <si>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</si>
  <si>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</si>
  <si>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</si>
  <si>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</si>
  <si>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</si>
  <si>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</si>
  <si>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</si>
  <si>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</si>
  <si>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</si>
  <si>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</si>
  <si>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</si>
  <si>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</si>
  <si>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</si>
  <si>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</si>
  <si>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</si>
  <si>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</si>
  <si>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</si>
  <si>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</si>
  <si>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</si>
  <si>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</si>
  <si>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</si>
  <si>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</si>
  <si>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</si>
  <si>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</si>
  <si>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</si>
  <si>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</si>
  <si>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</si>
  <si>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</si>
  <si>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</si>
  <si>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</si>
  <si>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</si>
  <si>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</si>
  <si>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</si>
  <si>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</si>
  <si>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</si>
  <si>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</si>
  <si>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</si>
  <si>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</si>
  <si>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</si>
  <si>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</si>
  <si>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</si>
  <si>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</si>
  <si>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</si>
  <si>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</si>
  <si>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</si>
  <si>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</si>
  <si>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</si>
  <si>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</si>
  <si>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</si>
  <si>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</si>
  <si>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</si>
  <si>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</si>
  <si>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</si>
  <si>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</si>
  <si>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</si>
  <si>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</si>
  <si>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</si>
  <si>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</si>
  <si>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</si>
  <si>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</si>
  <si>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</si>
  <si>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</si>
  <si>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</si>
  <si>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</si>
  <si>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</si>
  <si>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</si>
  <si>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</si>
  <si>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</si>
  <si>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</si>
  <si>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</si>
  <si>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</si>
  <si>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</si>
  <si>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</si>
  <si>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</si>
  <si>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</si>
  <si>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</si>
  <si>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</si>
  <si>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</si>
  <si>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</si>
  <si>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</si>
  <si>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</si>
  <si>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</si>
  <si>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</si>
  <si>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</si>
  <si>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</si>
  <si>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</si>
  <si>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</si>
  <si>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</si>
  <si>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</si>
  <si>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</si>
  <si>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</si>
  <si>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</si>
  <si>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</si>
  <si>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</si>
  <si>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</si>
  <si>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</si>
  <si>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</si>
  <si>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</si>
  <si>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</si>
  <si>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</si>
  <si>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</si>
  <si>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</si>
  <si>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</si>
  <si>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</si>
  <si>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</si>
  <si>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</si>
  <si>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</si>
  <si>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</si>
  <si>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</si>
  <si>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</si>
  <si>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</si>
  <si>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</si>
  <si>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</si>
  <si>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</si>
  <si>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</si>
  <si>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</si>
  <si>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</si>
  <si>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</si>
  <si>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</si>
  <si>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</si>
  <si>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</si>
  <si>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</si>
  <si>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</si>
  <si>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</si>
  <si>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</si>
  <si>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</si>
  <si>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</si>
  <si>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</si>
  <si>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</si>
  <si>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</si>
  <si>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</si>
  <si>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</si>
  <si>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</si>
  <si>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</si>
  <si>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</si>
  <si>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</si>
  <si>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</si>
  <si>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</si>
  <si>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</si>
  <si>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</si>
  <si>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</si>
  <si>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</si>
  <si>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</si>
  <si>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</si>
  <si>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</si>
  <si>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</si>
  <si>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</si>
  <si>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</si>
  <si>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</si>
  <si>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</si>
  <si>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</si>
  <si>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</si>
  <si>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</si>
  <si>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</si>
  <si>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</si>
  <si>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</si>
  <si>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</si>
  <si>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</si>
  <si>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</si>
  <si>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</si>
  <si>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</si>
  <si>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</si>
  <si>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</si>
  <si>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</si>
  <si>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</si>
  <si>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</si>
  <si>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</si>
  <si>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</si>
  <si>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</si>
  <si>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</si>
  <si>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</si>
  <si>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</si>
  <si>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</si>
  <si>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</si>
  <si>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</si>
  <si>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</si>
  <si>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</si>
  <si>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</si>
  <si>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</si>
  <si>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</si>
  <si>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</si>
  <si>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</si>
  <si>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</si>
  <si>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</si>
  <si>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</si>
  <si>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</si>
  <si>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</si>
  <si>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</si>
  <si>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</si>
  <si>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</si>
  <si>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</si>
  <si>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</si>
  <si>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</si>
  <si>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</si>
  <si>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</si>
  <si>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</si>
  <si>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</si>
  <si>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</si>
  <si>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</si>
  <si>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</si>
  <si>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</si>
  <si>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</si>
  <si>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</si>
  <si>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</si>
  <si>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</si>
  <si>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</si>
  <si>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</si>
  <si>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</si>
  <si>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</si>
  <si>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</si>
  <si>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</si>
  <si>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</si>
  <si>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</si>
  <si>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</si>
  <si>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</si>
  <si>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</si>
  <si>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</si>
  <si>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</si>
  <si>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</si>
  <si>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</si>
  <si>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</si>
  <si>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</si>
  <si>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</si>
  <si>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</si>
  <si>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</si>
  <si>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</si>
  <si>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</si>
  <si>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</si>
  <si>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</si>
  <si>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</si>
  <si>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</si>
  <si>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</si>
  <si>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</si>
  <si>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</si>
  <si>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</si>
  <si>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</si>
  <si>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</si>
  <si>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</si>
  <si>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</si>
  <si>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</si>
  <si>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</si>
  <si>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</si>
  <si>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</si>
  <si>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</si>
  <si>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</si>
  <si>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</si>
  <si>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</si>
  <si>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</si>
  <si>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</si>
  <si>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</si>
  <si>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</si>
  <si>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</si>
  <si>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</si>
  <si>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</si>
  <si>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</si>
  <si>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</si>
  <si>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</si>
  <si>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</si>
  <si>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</si>
  <si>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</si>
  <si>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</si>
  <si>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</si>
  <si>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</si>
  <si>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</si>
  <si>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</si>
  <si>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</si>
  <si>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</si>
  <si>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</si>
  <si>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</si>
  <si>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</si>
  <si>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</si>
  <si>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</si>
  <si>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</si>
  <si>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</si>
  <si>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</si>
  <si>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</si>
  <si>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</si>
  <si>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</si>
  <si>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</si>
  <si>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</si>
  <si>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</si>
  <si>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</si>
  <si>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</si>
  <si>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</si>
  <si>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</si>
  <si>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</si>
  <si>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</si>
  <si>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</si>
  <si>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</si>
  <si>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</si>
  <si>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</si>
  <si>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</si>
  <si>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</si>
  <si>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</si>
  <si>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</si>
  <si>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</si>
  <si>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</si>
  <si>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</si>
  <si>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</si>
  <si>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</si>
  <si>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</si>
  <si>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</si>
  <si>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</si>
  <si>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</si>
  <si>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</si>
  <si>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</si>
  <si>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</si>
  <si>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</si>
  <si>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</si>
  <si>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</si>
  <si>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</si>
  <si>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</si>
  <si>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</si>
  <si>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</si>
  <si>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</si>
  <si>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</si>
  <si>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</si>
  <si>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</si>
  <si>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</si>
  <si>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</si>
  <si>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</si>
  <si>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</si>
  <si>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</si>
  <si>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</si>
  <si>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</si>
  <si>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</si>
  <si>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</si>
  <si>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</si>
  <si>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</si>
  <si>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</si>
  <si>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</si>
  <si>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</si>
  <si>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</si>
  <si>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</si>
  <si>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</si>
  <si>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</si>
  <si>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</si>
  <si>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</si>
  <si>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</si>
  <si>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</si>
  <si>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</si>
  <si>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</si>
  <si>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</si>
  <si>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</si>
  <si>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</si>
  <si>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</si>
  <si>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</si>
  <si>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</si>
  <si>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</si>
  <si>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</si>
  <si>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</si>
  <si>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</si>
  <si>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</si>
  <si>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</si>
  <si>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</si>
  <si>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</si>
  <si>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</si>
  <si>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</si>
  <si>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</si>
  <si>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</si>
  <si>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</si>
  <si>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</si>
  <si>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</si>
  <si>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</si>
  <si>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</si>
  <si>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</si>
  <si>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</si>
  <si>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</si>
  <si>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</si>
  <si>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</si>
  <si>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</si>
  <si>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</si>
  <si>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</si>
  <si>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</si>
  <si>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</si>
  <si>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</si>
  <si>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</si>
  <si>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</si>
  <si>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</si>
  <si>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</si>
  <si>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</si>
  <si>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</si>
  <si>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</si>
  <si>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</si>
  <si>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</si>
  <si>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</si>
  <si>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</si>
  <si>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</si>
  <si>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</si>
  <si>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</si>
  <si>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</si>
  <si>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</si>
  <si>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</si>
  <si>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</si>
  <si>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</si>
  <si>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</si>
  <si>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</si>
  <si>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</si>
  <si>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</si>
  <si>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</si>
  <si>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</si>
  <si>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</si>
  <si>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</si>
  <si>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</si>
  <si>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</si>
  <si>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</si>
  <si>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</si>
  <si>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</si>
  <si>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</si>
  <si>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</si>
  <si>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</si>
  <si>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</si>
  <si>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</si>
  <si>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</si>
  <si>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</si>
  <si>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</si>
  <si>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</si>
  <si>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</si>
  <si>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</si>
  <si>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</si>
  <si>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</si>
  <si>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</si>
  <si>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</si>
  <si>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</si>
  <si>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</si>
  <si>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</si>
  <si>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</si>
  <si>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</si>
  <si>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</si>
  <si>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</si>
  <si>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</si>
  <si>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</si>
  <si>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</si>
  <si>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</si>
  <si>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</si>
  <si>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</si>
  <si>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</si>
  <si>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</si>
  <si>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</si>
  <si>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</si>
  <si>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</si>
  <si>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</si>
  <si>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</si>
  <si>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</si>
  <si>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</si>
  <si>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</si>
  <si>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</si>
  <si>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</si>
  <si>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</si>
  <si>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</si>
  <si>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</si>
  <si>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</si>
  <si>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</si>
  <si>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</si>
  <si>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</si>
  <si>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</si>
  <si>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</si>
  <si>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</si>
  <si>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</si>
  <si>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</si>
  <si>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</si>
  <si>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</si>
  <si>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</si>
  <si>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</si>
  <si>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</si>
  <si>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</si>
  <si>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</si>
  <si>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</si>
  <si>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</si>
  <si>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</si>
  <si>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</si>
  <si>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</si>
  <si>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</si>
  <si>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</si>
  <si>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</si>
  <si>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</si>
  <si>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</si>
  <si>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</si>
  <si>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</si>
  <si>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</si>
  <si>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</si>
  <si>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</si>
  <si>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</si>
  <si>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</si>
  <si>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</si>
  <si>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</si>
  <si>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</si>
  <si>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</si>
  <si>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</si>
  <si>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</si>
  <si>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</si>
  <si>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</si>
  <si>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</si>
  <si>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</si>
  <si>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</si>
  <si>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</si>
  <si>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</si>
  <si>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</si>
  <si>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</si>
  <si>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</si>
  <si>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</si>
  <si>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</si>
  <si>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</si>
  <si>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</si>
  <si>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</si>
  <si>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</si>
  <si>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</si>
  <si>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</si>
  <si>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</si>
  <si>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</si>
  <si>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</si>
  <si>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</si>
  <si>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</si>
  <si>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</si>
  <si>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</si>
  <si>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</si>
  <si>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</si>
  <si>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</si>
  <si>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</si>
  <si>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</si>
  <si>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</si>
  <si>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</si>
  <si>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</si>
  <si>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</si>
  <si>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</si>
  <si>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</si>
  <si>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</si>
  <si>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</si>
  <si>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</si>
  <si>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</si>
  <si>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</si>
  <si>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</si>
  <si>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</si>
  <si>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</si>
  <si>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</si>
  <si>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</si>
  <si>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</si>
  <si>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</si>
  <si>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</si>
  <si>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</si>
  <si>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</si>
  <si>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</si>
  <si>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</si>
  <si>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</si>
  <si>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</si>
  <si>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</si>
  <si>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</si>
  <si>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</si>
  <si>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</si>
  <si>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</si>
  <si>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</si>
  <si>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</si>
  <si>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</si>
  <si>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</si>
  <si>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</si>
  <si>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</si>
  <si>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</si>
  <si>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</si>
  <si>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</si>
  <si>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</si>
  <si>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</si>
  <si>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</si>
  <si>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</si>
  <si>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</si>
  <si>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</si>
  <si>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</si>
  <si>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</si>
  <si>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</si>
  <si>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</si>
  <si>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</si>
  <si>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</si>
  <si>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</si>
  <si>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</si>
  <si>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</si>
  <si>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</si>
  <si>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</si>
  <si>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</si>
  <si>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</si>
  <si>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</si>
  <si>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</si>
  <si>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</si>
  <si>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</si>
  <si>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</si>
  <si>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</si>
  <si>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</si>
  <si>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</si>
  <si>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</si>
  <si>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</si>
  <si>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</si>
  <si>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</si>
  <si>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</si>
  <si>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</si>
  <si>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</si>
  <si>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</si>
  <si>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</si>
  <si>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</si>
  <si>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</si>
  <si>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</si>
  <si>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</si>
  <si>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</si>
  <si>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</si>
  <si>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</si>
  <si>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</si>
  <si>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</si>
  <si>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</si>
  <si>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</si>
  <si>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</si>
  <si>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</si>
  <si>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</si>
  <si>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</si>
  <si>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</si>
  <si>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</si>
  <si>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</si>
  <si>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</si>
  <si>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</si>
  <si>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</si>
  <si>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</si>
  <si>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</si>
  <si>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</si>
  <si>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</si>
  <si>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</si>
  <si>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</si>
  <si>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</si>
  <si>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</si>
  <si>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</si>
  <si>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</si>
  <si>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</si>
  <si>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</si>
  <si>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</si>
  <si>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</si>
  <si>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</si>
  <si>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</si>
  <si>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</si>
  <si>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</si>
  <si>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</si>
  <si>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</si>
  <si>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</si>
  <si>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</si>
  <si>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</si>
  <si>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</si>
  <si>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</si>
  <si>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</si>
  <si>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</si>
  <si>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</si>
  <si>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</si>
  <si>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</si>
  <si>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</si>
  <si>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</si>
  <si>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</si>
  <si>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</si>
  <si>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</si>
  <si>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</si>
  <si>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</si>
  <si>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</si>
  <si>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</si>
  <si>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</si>
  <si>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</si>
  <si>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</si>
  <si>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</si>
  <si>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</si>
  <si>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</si>
  <si>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</si>
  <si>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</si>
  <si>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</si>
  <si>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</si>
  <si>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</si>
  <si>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</si>
  <si>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</si>
  <si>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</si>
  <si>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</si>
  <si>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</si>
  <si>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</si>
  <si>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</si>
  <si>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</si>
  <si>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</si>
  <si>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</si>
  <si>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</si>
  <si>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</si>
  <si>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</si>
  <si>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</si>
  <si>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</si>
  <si>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</si>
  <si>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</si>
  <si>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</si>
  <si>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</si>
  <si>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</si>
  <si>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</si>
  <si>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</si>
  <si>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</si>
  <si>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</si>
  <si>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</si>
  <si>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</si>
  <si>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</si>
  <si>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</si>
  <si>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</si>
  <si>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</si>
  <si>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</si>
  <si>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</si>
  <si>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</si>
  <si>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</si>
  <si>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</si>
  <si>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</si>
  <si>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</si>
  <si>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</si>
  <si>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</si>
  <si>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</si>
  <si>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</si>
  <si>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</si>
  <si>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</si>
  <si>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</si>
  <si>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</si>
  <si>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</si>
  <si>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</si>
  <si>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</si>
  <si>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</si>
  <si>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</si>
  <si>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</si>
  <si>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</si>
  <si>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</si>
  <si>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</si>
  <si>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</si>
  <si>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</si>
  <si>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</si>
  <si>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</si>
  <si>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</si>
  <si>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</si>
  <si>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</si>
  <si>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</si>
  <si>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</si>
  <si>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</si>
  <si>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</si>
  <si>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</si>
  <si>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</si>
  <si>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</si>
  <si>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</si>
  <si>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</si>
  <si>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</si>
  <si>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</si>
  <si>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</si>
  <si>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</si>
  <si>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</si>
  <si>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</si>
  <si>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</si>
  <si>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</si>
  <si>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</si>
  <si>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</si>
  <si>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</si>
  <si>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</si>
  <si>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</si>
  <si>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</si>
  <si>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</si>
  <si>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</si>
  <si>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</si>
  <si>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</si>
  <si>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</si>
  <si>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</si>
  <si>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</si>
  <si>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</si>
  <si>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</si>
  <si>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</si>
  <si>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</si>
  <si>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</si>
  <si>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</si>
  <si>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</si>
  <si>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</si>
  <si>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</si>
  <si>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</si>
  <si>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</si>
  <si>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</si>
  <si>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</si>
  <si>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</si>
  <si>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</si>
  <si>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</si>
  <si>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</si>
  <si>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</si>
  <si>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</si>
  <si>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</si>
  <si>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</si>
  <si>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</si>
  <si>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</si>
  <si>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</si>
  <si>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</si>
  <si>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</si>
  <si>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</si>
  <si>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</si>
  <si>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</si>
  <si>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</si>
  <si>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</si>
  <si>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</si>
  <si>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</si>
  <si>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</si>
  <si>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</si>
  <si>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</si>
  <si>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</si>
  <si>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</si>
  <si>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</si>
  <si>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</si>
  <si>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</si>
  <si>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</si>
  <si>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</si>
  <si>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</si>
  <si>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</si>
  <si>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</si>
  <si>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</si>
  <si>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</si>
  <si>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</si>
  <si>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</si>
  <si>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</si>
  <si>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</si>
  <si>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</si>
  <si>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</si>
  <si>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</si>
  <si>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</si>
  <si>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</si>
  <si>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</si>
  <si>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</si>
  <si>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</si>
  <si>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</si>
  <si>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</si>
  <si>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</si>
  <si>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</si>
  <si>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</si>
  <si>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</si>
  <si>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</si>
  <si>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</si>
  <si>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</si>
  <si>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</si>
  <si>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</si>
  <si>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</si>
  <si>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</si>
  <si>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</si>
  <si>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</si>
  <si>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</si>
  <si>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</si>
  <si>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</si>
  <si>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</si>
  <si>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</si>
  <si>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</si>
  <si>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</si>
  <si>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</si>
  <si>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</si>
  <si>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</si>
  <si>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</si>
  <si>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</si>
  <si>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</si>
  <si>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</si>
  <si>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</si>
  <si>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</si>
  <si>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</si>
  <si>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</si>
  <si>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</si>
  <si>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</si>
  <si>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</si>
  <si>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</si>
  <si>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</si>
  <si>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</si>
  <si>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</si>
  <si>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</si>
  <si>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</si>
  <si>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</si>
  <si>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</si>
  <si>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</si>
  <si>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</si>
  <si>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</si>
  <si>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</si>
  <si>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</si>
  <si>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</si>
  <si>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</si>
  <si>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</si>
  <si>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</si>
  <si>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</si>
  <si>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</si>
  <si>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</si>
  <si>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</si>
  <si>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</si>
  <si>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</si>
  <si>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</si>
  <si>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</si>
  <si>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</si>
  <si>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</si>
  <si>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</si>
  <si>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</si>
  <si>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</si>
  <si>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</si>
  <si>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</si>
  <si>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</si>
  <si>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</si>
  <si>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</si>
  <si>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</si>
  <si>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</si>
  <si>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</si>
  <si>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</si>
  <si>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</si>
  <si>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</si>
  <si>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</si>
  <si>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</si>
  <si>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</si>
  <si>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</si>
  <si>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</si>
  <si>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</si>
  <si>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</si>
  <si>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</si>
  <si>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</si>
  <si>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</si>
  <si>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</si>
  <si>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</si>
  <si>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</si>
  <si>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</si>
  <si>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</si>
  <si>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</si>
  <si>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</si>
  <si>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</si>
  <si>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</si>
  <si>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</si>
  <si>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</si>
  <si>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</si>
  <si>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</si>
  <si>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</si>
  <si>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</si>
  <si>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</si>
  <si>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</si>
  <si>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</si>
  <si>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</si>
  <si>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</si>
  <si>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</si>
  <si>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</si>
  <si>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</si>
  <si>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</si>
  <si>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</si>
  <si>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</si>
  <si>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</si>
  <si>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</si>
  <si>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</si>
  <si>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</si>
  <si>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</si>
  <si>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</si>
  <si>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</si>
  <si>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</si>
  <si>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</si>
  <si>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</si>
  <si>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</si>
  <si>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</si>
  <si>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</si>
  <si>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</si>
  <si>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</si>
  <si>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</si>
  <si>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</si>
  <si>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</si>
  <si>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</si>
  <si>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</si>
  <si>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</si>
  <si>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</si>
  <si>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</si>
  <si>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</si>
  <si>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</si>
  <si>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</si>
  <si>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</si>
  <si>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</si>
  <si>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</si>
  <si>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</si>
  <si>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</si>
  <si>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</si>
  <si>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</si>
  <si>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</si>
  <si>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</si>
  <si>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</si>
  <si>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</si>
  <si>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</si>
  <si>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</si>
  <si>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</si>
  <si>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</si>
  <si>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</si>
  <si>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</si>
  <si>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</si>
  <si>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</si>
  <si>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</si>
  <si>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</si>
  <si>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</si>
  <si>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</si>
  <si>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</si>
  <si>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</si>
  <si>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</si>
  <si>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</si>
  <si>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</si>
  <si>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</si>
  <si>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</si>
  <si>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</si>
  <si>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</si>
  <si>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</si>
  <si>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</si>
  <si>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</si>
  <si>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</si>
  <si>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</si>
  <si>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</si>
  <si>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</si>
  <si>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</si>
  <si>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</si>
  <si>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</si>
  <si>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</si>
  <si>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</si>
  <si>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</si>
  <si>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</si>
  <si>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</si>
  <si>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</si>
  <si>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</si>
  <si>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</si>
  <si>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</si>
  <si>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</si>
  <si>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</si>
  <si>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</si>
  <si>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</si>
  <si>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</si>
  <si>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</si>
  <si>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</si>
  <si>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</si>
  <si>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</si>
  <si>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</si>
  <si>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</si>
  <si>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</si>
  <si>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</si>
  <si>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</si>
  <si>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</si>
  <si>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</si>
  <si>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</si>
  <si>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</si>
  <si>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</si>
  <si>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</si>
  <si>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</si>
  <si>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</si>
  <si>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</si>
  <si>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</si>
  <si>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</si>
  <si>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</si>
  <si>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</si>
  <si>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</si>
  <si>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</si>
  <si>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</si>
  <si>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</si>
  <si>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</si>
  <si>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</si>
  <si>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</si>
  <si>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</si>
  <si>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</si>
  <si>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</si>
  <si>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</si>
  <si>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</si>
  <si>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</si>
  <si>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</si>
  <si>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</si>
  <si>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</si>
  <si>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</si>
  <si>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</si>
  <si>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</si>
  <si>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</si>
  <si>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</si>
  <si>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</si>
  <si>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</si>
  <si>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</si>
  <si>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</si>
  <si>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</si>
  <si>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</si>
  <si>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</si>
  <si>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</si>
  <si>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</si>
  <si>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</si>
  <si>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</si>
  <si>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</si>
  <si>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</si>
  <si>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</si>
  <si>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</si>
  <si>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</si>
  <si>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</si>
  <si>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</si>
  <si>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</si>
  <si>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</si>
  <si>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</si>
  <si>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</si>
  <si>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</si>
  <si>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</si>
  <si>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</si>
  <si>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</si>
  <si>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</si>
  <si>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</si>
  <si>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</si>
  <si>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</si>
  <si>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</si>
  <si>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</si>
  <si>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</si>
  <si>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</si>
  <si>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</si>
  <si>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</si>
  <si>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</si>
  <si>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</si>
  <si>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</si>
  <si>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</si>
  <si>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</si>
  <si>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</si>
  <si>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</si>
  <si>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</si>
  <si>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</si>
  <si>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</si>
  <si>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</si>
  <si>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</si>
  <si>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</si>
  <si>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</si>
  <si>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</si>
  <si>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</si>
  <si>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</si>
  <si>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</si>
  <si>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</si>
  <si>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</si>
  <si>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</si>
  <si>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</si>
  <si>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</si>
  <si>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</si>
  <si>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</si>
  <si>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</si>
  <si>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</si>
  <si>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</si>
  <si>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</si>
  <si>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</si>
  <si>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</si>
  <si>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</si>
  <si>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</si>
  <si>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</si>
  <si>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</si>
  <si>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</si>
  <si>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</si>
  <si>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</si>
  <si>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</si>
  <si>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</si>
  <si>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</si>
  <si>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</si>
  <si>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</si>
  <si>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</si>
  <si>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</si>
  <si>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</si>
  <si>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</si>
  <si>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</si>
  <si>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</si>
  <si>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</si>
  <si>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</si>
  <si>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</si>
  <si>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</si>
  <si>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</si>
  <si>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</si>
  <si>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</si>
  <si>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</si>
  <si>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</si>
  <si>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</si>
  <si>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</si>
  <si>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</si>
  <si>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</si>
  <si>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</si>
  <si>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</si>
  <si>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</si>
  <si>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</si>
  <si>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</si>
  <si>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</si>
  <si>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</si>
  <si>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</si>
  <si>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</si>
  <si>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</si>
  <si>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</si>
  <si>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</si>
  <si>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</si>
  <si>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</si>
  <si>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</si>
  <si>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</si>
  <si>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</si>
  <si>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</si>
  <si>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</si>
  <si>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</si>
  <si>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</si>
  <si>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</si>
  <si>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</si>
  <si>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</si>
  <si>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</si>
  <si>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</si>
  <si>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</si>
  <si>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</si>
  <si>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</si>
  <si>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</si>
  <si>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</si>
  <si>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</si>
  <si>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</si>
  <si>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</si>
  <si>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</si>
  <si>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</si>
  <si>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</si>
  <si>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</si>
  <si>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</si>
  <si>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</si>
  <si>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</si>
  <si>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</si>
  <si>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</si>
  <si>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</si>
  <si>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</si>
  <si>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</si>
  <si>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</si>
  <si>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</si>
  <si>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</si>
  <si>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</si>
  <si>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</si>
  <si>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</si>
  <si>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</si>
  <si>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</si>
  <si>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</si>
  <si>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</si>
  <si>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</si>
  <si>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</si>
  <si>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</si>
  <si>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</si>
  <si>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</si>
  <si>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</si>
  <si>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</si>
  <si>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</si>
  <si>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</si>
  <si>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</si>
  <si>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</si>
  <si>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</si>
  <si>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</si>
  <si>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</si>
  <si>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</si>
  <si>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</si>
  <si>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</si>
  <si>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</si>
  <si>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</si>
  <si>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</si>
  <si>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</si>
  <si>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</si>
  <si>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</si>
  <si>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</si>
  <si>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</si>
  <si>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</si>
  <si>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</si>
  <si>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</si>
  <si>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</si>
  <si>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</si>
  <si>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</si>
  <si>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</si>
  <si>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</si>
  <si>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</si>
  <si>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</si>
  <si>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</si>
  <si>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</si>
  <si>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</si>
  <si>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</si>
  <si>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</si>
  <si>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</si>
  <si>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</si>
  <si>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</si>
  <si>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</si>
  <si>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</si>
  <si>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</si>
  <si>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</si>
  <si>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</si>
  <si>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</si>
  <si>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</si>
  <si>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</si>
  <si>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</si>
  <si>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</si>
  <si>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</si>
  <si>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</si>
  <si>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</si>
  <si>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</si>
  <si>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</si>
  <si>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</si>
  <si>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</si>
  <si>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</si>
  <si>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</si>
  <si>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</si>
  <si>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</si>
  <si>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</si>
  <si>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</si>
  <si>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</si>
  <si>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</si>
  <si>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</si>
  <si>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</si>
  <si>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</si>
  <si>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</si>
  <si>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</si>
  <si>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</si>
  <si>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</si>
  <si>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</si>
  <si>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</si>
  <si>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</si>
  <si>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</si>
  <si>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</si>
  <si>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</si>
  <si>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</si>
  <si>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</si>
  <si>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</si>
  <si>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</si>
  <si>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</si>
  <si>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</si>
  <si>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</si>
  <si>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</si>
  <si>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</si>
  <si>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</si>
  <si>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</si>
  <si>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</si>
  <si>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</si>
  <si>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</si>
  <si>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</si>
  <si>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</si>
  <si>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</si>
  <si>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</si>
  <si>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</si>
  <si>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</si>
  <si>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</si>
  <si>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</si>
  <si>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</si>
  <si>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</si>
  <si>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</si>
  <si>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</si>
  <si>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</si>
  <si>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</si>
  <si>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</si>
  <si>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</si>
  <si>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</si>
  <si>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</si>
  <si>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</si>
  <si>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</si>
  <si>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</si>
  <si>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</si>
  <si>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</si>
  <si>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</si>
  <si>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</si>
  <si>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</si>
  <si>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</si>
  <si>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</si>
  <si>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</si>
  <si>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</si>
  <si>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</si>
  <si>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</si>
  <si>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</si>
  <si>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</si>
  <si>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</si>
  <si>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</si>
  <si>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</si>
  <si>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</si>
  <si>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</si>
  <si>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</si>
  <si>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</si>
  <si>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</si>
  <si>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</si>
  <si>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</si>
  <si>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</si>
  <si>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</si>
  <si>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</si>
  <si>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</si>
  <si>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</si>
  <si>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</si>
  <si>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</si>
  <si>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</si>
  <si>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</si>
  <si>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</si>
  <si>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</si>
  <si>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</si>
  <si>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</si>
  <si>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</si>
  <si>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</si>
  <si>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</si>
  <si>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</si>
  <si>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</si>
  <si>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</si>
  <si>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</si>
  <si>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</si>
  <si>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</si>
  <si>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</si>
  <si>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</si>
  <si>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</si>
  <si>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</si>
  <si>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</si>
  <si>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</si>
  <si>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</si>
  <si>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</si>
  <si>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</si>
  <si>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</si>
  <si>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</si>
  <si>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</si>
  <si>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</si>
  <si>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</si>
  <si>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</si>
  <si>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</si>
  <si>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</si>
  <si>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</si>
  <si>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</si>
  <si>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</si>
  <si>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</si>
  <si>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</si>
  <si>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</si>
  <si>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</si>
  <si>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</si>
  <si>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</si>
  <si>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</si>
  <si>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</si>
  <si>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</si>
  <si>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</si>
  <si>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</si>
  <si>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</si>
  <si>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</si>
  <si>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</si>
  <si>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</si>
  <si>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</si>
  <si>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</si>
  <si>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</si>
  <si>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</si>
  <si>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</si>
  <si>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</si>
  <si>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</si>
  <si>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</si>
  <si>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</si>
  <si>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</si>
  <si>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</si>
  <si>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</si>
  <si>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</si>
  <si>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</si>
  <si>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</si>
  <si>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</si>
  <si>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</si>
  <si>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</si>
  <si>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</si>
  <si>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</si>
  <si>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</si>
  <si>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</si>
  <si>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</si>
  <si>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</si>
  <si>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</si>
  <si>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</si>
  <si>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</si>
  <si>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</si>
  <si>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</si>
  <si>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</si>
  <si>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</si>
  <si>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</si>
  <si>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</si>
  <si>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</si>
  <si>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</si>
  <si>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</si>
  <si>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</si>
  <si>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</si>
  <si>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</si>
  <si>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</si>
  <si>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</si>
  <si>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</si>
  <si>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</si>
  <si>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</si>
  <si>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</si>
  <si>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</si>
  <si>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</si>
  <si>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</si>
  <si>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</si>
  <si>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</si>
  <si>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</si>
  <si>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</si>
  <si>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</si>
  <si>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</si>
  <si>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</si>
  <si>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</si>
  <si>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</si>
  <si>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</si>
  <si>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</si>
  <si>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</si>
  <si>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</si>
  <si>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</si>
  <si>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</si>
  <si>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</si>
  <si>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</si>
  <si>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</si>
  <si>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</si>
  <si>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</si>
  <si>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</si>
  <si>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</si>
  <si>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</si>
  <si>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</si>
  <si>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</si>
  <si>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</si>
  <si>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</si>
  <si>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</si>
  <si>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</si>
  <si>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</si>
  <si>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</si>
  <si>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</si>
  <si>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</si>
  <si>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</si>
  <si>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</si>
  <si>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</si>
  <si>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</si>
  <si>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</si>
  <si>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</si>
  <si>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</si>
  <si>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</si>
  <si>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</si>
  <si>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</si>
  <si>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</si>
  <si>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</si>
  <si>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</si>
  <si>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</si>
  <si>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</si>
  <si>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</si>
  <si>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</si>
  <si>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</si>
  <si>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</si>
  <si>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</si>
  <si>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</si>
  <si>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</si>
  <si>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</si>
  <si>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</si>
  <si>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</si>
  <si>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</si>
  <si>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</si>
  <si>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</si>
  <si>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</si>
  <si>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</si>
  <si>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</si>
  <si>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</si>
  <si>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</si>
  <si>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</si>
  <si>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</si>
  <si>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</si>
  <si>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</si>
  <si>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</si>
  <si>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</si>
  <si>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</si>
  <si>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</si>
  <si>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</si>
  <si>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</si>
  <si>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</si>
  <si>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</si>
  <si>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</si>
  <si>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</si>
  <si>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</si>
  <si>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</si>
  <si>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</si>
  <si>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</si>
  <si>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</si>
  <si>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</si>
  <si>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</si>
  <si>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</si>
  <si>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</si>
  <si>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</si>
  <si>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</si>
  <si>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</si>
  <si>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</si>
  <si>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</si>
  <si>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</si>
  <si>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</si>
  <si>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</si>
  <si>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</si>
  <si>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</si>
  <si>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</si>
  <si>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</si>
  <si>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</si>
  <si>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</si>
  <si>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</si>
  <si>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</si>
  <si>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</si>
  <si>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</si>
  <si>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</si>
  <si>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</si>
  <si>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</si>
  <si>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</si>
  <si>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</si>
  <si>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</si>
  <si>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</si>
  <si>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</si>
  <si>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</si>
  <si>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</si>
  <si>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</si>
  <si>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</si>
  <si>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</si>
  <si>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</si>
  <si>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</si>
  <si>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</si>
  <si>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</si>
  <si>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</si>
  <si>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</si>
  <si>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</si>
  <si>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</si>
  <si>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</si>
  <si>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</si>
  <si>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</si>
  <si>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</si>
  <si>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</si>
  <si>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</si>
  <si>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</si>
  <si>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</si>
  <si>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</si>
  <si>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</si>
  <si>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</si>
  <si>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</si>
  <si>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</si>
  <si>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</si>
  <si>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</si>
  <si>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</si>
  <si>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</si>
  <si>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</si>
  <si>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</si>
  <si>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</si>
  <si>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</si>
  <si>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</si>
  <si>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</si>
  <si>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</si>
  <si>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</si>
  <si>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</si>
  <si>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</si>
  <si>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</si>
  <si>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</si>
  <si>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</si>
  <si>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</si>
  <si>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</si>
  <si>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</si>
  <si>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</si>
  <si>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</si>
  <si>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</si>
  <si>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</si>
  <si>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</si>
  <si>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</si>
  <si>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</si>
  <si>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</si>
  <si>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</si>
  <si>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</si>
  <si>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</si>
  <si>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</si>
  <si>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</si>
  <si>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</si>
  <si>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</si>
  <si>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</si>
  <si>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</si>
  <si>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</si>
  <si>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</si>
  <si>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</si>
  <si>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</si>
  <si>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</si>
  <si>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</si>
  <si>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</si>
  <si>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</si>
  <si>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</si>
  <si>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</si>
  <si>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</si>
  <si>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</si>
  <si>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</si>
  <si>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</si>
  <si>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</si>
  <si>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</si>
  <si>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</si>
  <si>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</si>
  <si>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</si>
  <si>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</si>
  <si>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</si>
  <si>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</si>
  <si>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</si>
  <si>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</si>
  <si>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</si>
  <si>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</si>
  <si>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</si>
  <si>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</si>
  <si>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</si>
  <si>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</si>
  <si>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</si>
  <si>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</si>
  <si>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</si>
  <si>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</si>
  <si>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</si>
  <si>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</si>
  <si>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</si>
  <si>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</si>
  <si>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</si>
  <si>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</si>
  <si>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</si>
  <si>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</si>
  <si>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</si>
  <si>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</si>
  <si>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</si>
  <si>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</si>
  <si>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</si>
  <si>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</si>
  <si>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</si>
  <si>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</si>
  <si>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</si>
  <si>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</si>
  <si>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</si>
  <si>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</si>
  <si>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</si>
  <si>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</si>
  <si>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</si>
  <si>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</si>
  <si>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</si>
  <si>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</si>
  <si>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</si>
  <si>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</si>
  <si>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</si>
  <si>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</si>
  <si>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</si>
  <si>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</si>
  <si>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</si>
  <si>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</si>
  <si>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</si>
  <si>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</si>
  <si>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</si>
  <si>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</si>
  <si>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</si>
  <si>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</si>
  <si>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</si>
  <si>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</si>
  <si>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</si>
  <si>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</si>
  <si>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</si>
  <si>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</si>
  <si>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</si>
  <si>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</si>
  <si>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</si>
  <si>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</si>
  <si>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</si>
  <si>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</si>
  <si>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</si>
  <si>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</si>
  <si>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</si>
  <si>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</si>
  <si>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</si>
  <si>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</si>
  <si>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</si>
  <si>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</si>
  <si>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</si>
  <si>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</si>
  <si>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</si>
  <si>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</si>
  <si>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</si>
  <si>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</si>
  <si>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</si>
  <si>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</si>
  <si>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</si>
  <si>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</si>
  <si>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</si>
  <si>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</si>
  <si>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</si>
  <si>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</si>
  <si>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</si>
  <si>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</si>
  <si>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</si>
  <si>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</si>
  <si>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</si>
  <si>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</si>
  <si>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</si>
  <si>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</si>
  <si>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</si>
  <si>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</si>
  <si>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</si>
  <si>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</si>
  <si>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</si>
  <si>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</si>
  <si>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</si>
  <si>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</si>
  <si>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</si>
  <si>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</si>
  <si>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</si>
  <si>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</si>
  <si>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</si>
  <si>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</si>
  <si>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</si>
  <si>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</si>
  <si>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</si>
  <si>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</si>
  <si>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</si>
  <si>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</si>
  <si>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</si>
  <si>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</si>
  <si>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</si>
  <si>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</si>
  <si>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</si>
  <si>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</si>
  <si>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</si>
  <si>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</si>
  <si>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</si>
  <si>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</si>
  <si>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</si>
  <si>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</si>
  <si>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</si>
  <si>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</si>
  <si>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</si>
  <si>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</si>
  <si>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</si>
  <si>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</si>
  <si>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</si>
  <si>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</si>
  <si>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</si>
  <si>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</si>
  <si>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</si>
  <si>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</si>
  <si>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</si>
  <si>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</si>
  <si>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</si>
  <si>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</si>
  <si>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</si>
  <si>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</si>
  <si>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</si>
  <si>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</si>
  <si>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</si>
  <si>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</si>
  <si>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</si>
  <si>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</si>
  <si>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</si>
  <si>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</si>
  <si>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</si>
  <si>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</si>
  <si>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</si>
  <si>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</si>
  <si>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</si>
  <si>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</si>
  <si>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</si>
  <si>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</si>
  <si>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</si>
  <si>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</si>
  <si>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</si>
  <si>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</si>
  <si>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</si>
  <si>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</si>
  <si>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</si>
  <si>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</si>
  <si>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</si>
  <si>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</si>
  <si>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</si>
  <si>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</si>
  <si>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</si>
  <si>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</si>
  <si>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</si>
  <si>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</si>
  <si>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</si>
  <si>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</si>
  <si>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</si>
  <si>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</si>
  <si>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</si>
  <si>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</si>
  <si>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</si>
  <si>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</si>
  <si>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</si>
  <si>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</si>
  <si>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</si>
  <si>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</si>
  <si>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</si>
  <si>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</si>
  <si>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</si>
  <si>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</si>
  <si>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</si>
  <si>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</si>
  <si>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</si>
  <si>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</si>
  <si>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</si>
  <si>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</si>
  <si>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</si>
  <si>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</si>
  <si>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</si>
  <si>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</si>
  <si>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</si>
  <si>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</si>
  <si>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</si>
  <si>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</si>
  <si>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</si>
  <si>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</si>
  <si>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</si>
  <si>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</si>
  <si>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</si>
  <si>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</si>
  <si>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</si>
  <si>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</si>
  <si>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</si>
  <si>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</si>
  <si>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</si>
  <si>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</si>
  <si>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</si>
  <si>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</si>
  <si>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</si>
  <si>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</si>
  <si>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</si>
  <si>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</si>
  <si>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</si>
  <si>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</si>
  <si>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</si>
  <si>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</si>
  <si>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</si>
  <si>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</si>
  <si>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</si>
  <si>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</si>
  <si>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</si>
  <si>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</si>
  <si>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</si>
  <si>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</si>
  <si>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</si>
  <si>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</si>
  <si>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</si>
  <si>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</si>
  <si>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</si>
  <si>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</si>
  <si>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</si>
  <si>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</si>
  <si>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</si>
  <si>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</si>
  <si>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</si>
  <si>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</si>
  <si>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</si>
  <si>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</si>
  <si>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</si>
  <si>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</si>
  <si>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</si>
  <si>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</si>
  <si>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</si>
  <si>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</si>
  <si>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</si>
  <si>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</si>
  <si>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</si>
  <si>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</si>
  <si>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</si>
  <si>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</si>
  <si>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</si>
  <si>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</si>
  <si>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</si>
  <si>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</si>
  <si>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</si>
  <si>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</si>
  <si>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</si>
  <si>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</si>
  <si>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</si>
  <si>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</si>
  <si>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</si>
  <si>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</si>
  <si>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</si>
  <si>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</si>
  <si>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</si>
  <si>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</si>
  <si>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</si>
  <si>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</si>
  <si>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</si>
  <si>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</si>
  <si>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</si>
  <si>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</si>
  <si>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</si>
  <si>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</si>
  <si>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</si>
  <si>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</si>
  <si>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</si>
  <si>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</si>
  <si>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</si>
  <si>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</si>
  <si>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</si>
  <si>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</si>
  <si>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</si>
  <si>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</si>
  <si>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</si>
  <si>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</si>
  <si>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</si>
  <si>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</si>
  <si>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</si>
  <si>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</si>
  <si>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</si>
  <si>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</si>
  <si>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</si>
  <si>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</si>
  <si>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</si>
  <si>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</si>
  <si>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</si>
  <si>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</si>
  <si>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</si>
  <si>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</si>
  <si>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</si>
  <si>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</si>
  <si>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</si>
  <si>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</si>
  <si>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</si>
  <si>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</si>
  <si>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</si>
  <si>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</si>
  <si>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</si>
  <si>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</si>
  <si>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</si>
  <si>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</si>
  <si>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</si>
  <si>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</si>
  <si>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</si>
  <si>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</si>
  <si>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</si>
  <si>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</si>
  <si>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</si>
  <si>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</si>
  <si>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</si>
  <si>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</si>
  <si>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</si>
  <si>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</si>
  <si>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</si>
  <si>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</si>
  <si>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</si>
  <si>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</si>
  <si>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</si>
  <si>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</si>
  <si>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</si>
  <si>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</si>
  <si>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</si>
  <si>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</si>
  <si>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</si>
  <si>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</si>
  <si>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</si>
  <si>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</si>
  <si>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</si>
  <si>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</si>
  <si>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</si>
  <si>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</si>
  <si>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</si>
  <si>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</si>
  <si>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</si>
  <si>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</si>
  <si>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</si>
  <si>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</si>
  <si>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</si>
  <si>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</si>
  <si>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</si>
  <si>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</si>
  <si>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</si>
  <si>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</si>
  <si>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</si>
  <si>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</si>
  <si>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</si>
  <si>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</si>
  <si>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</si>
  <si>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</si>
  <si>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</si>
  <si>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</si>
  <si>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</si>
  <si>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</si>
  <si>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</si>
  <si>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</si>
  <si>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</si>
  <si>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</si>
  <si>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</si>
  <si>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</si>
  <si>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</si>
  <si>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</si>
  <si>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</si>
  <si>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</si>
  <si>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</si>
  <si>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</si>
  <si>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</si>
  <si>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</si>
  <si>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</si>
  <si>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</si>
  <si>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</si>
  <si>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</si>
  <si>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</si>
  <si>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</si>
  <si>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</si>
  <si>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</si>
  <si>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</si>
  <si>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</si>
  <si>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</si>
  <si>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</si>
  <si>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</si>
  <si>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</si>
  <si>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</si>
  <si>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</si>
  <si>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</si>
  <si>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</si>
  <si>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</si>
  <si>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</si>
  <si>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</si>
  <si>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</si>
  <si>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</si>
  <si>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</si>
  <si>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</si>
  <si>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</si>
  <si>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</si>
  <si>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</si>
  <si>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</si>
  <si>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</si>
  <si>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</si>
  <si>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</si>
  <si>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</si>
  <si>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</si>
  <si>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</si>
  <si>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</si>
  <si>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</si>
  <si>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</si>
  <si>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</si>
  <si>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</si>
  <si>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</si>
  <si>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</si>
  <si>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</si>
  <si>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</si>
  <si>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</si>
  <si>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</si>
  <si>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</si>
  <si>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</si>
  <si>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</si>
  <si>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</si>
  <si>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</si>
  <si>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</si>
  <si>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</si>
  <si>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</si>
  <si>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</si>
  <si>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</si>
  <si>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</si>
  <si>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</si>
  <si>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</si>
  <si>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</si>
  <si>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</si>
  <si>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</si>
  <si>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</si>
  <si>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</si>
  <si>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</si>
  <si>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</si>
  <si>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</si>
  <si>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</si>
  <si>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</si>
  <si>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</si>
  <si>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</si>
  <si>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</si>
  <si>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</si>
  <si>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</si>
  <si>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</si>
  <si>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</si>
  <si>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</si>
  <si>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</si>
  <si>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</si>
  <si>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</si>
  <si>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</si>
  <si>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</si>
  <si>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</si>
  <si>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</si>
  <si>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</si>
  <si>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</si>
  <si>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</si>
  <si>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</si>
  <si>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</si>
  <si>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</si>
  <si>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</si>
  <si>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</si>
  <si>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</si>
  <si>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</si>
  <si>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</si>
  <si>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</si>
  <si>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</si>
  <si>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</si>
  <si>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</si>
  <si>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</si>
  <si>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</si>
  <si>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</si>
  <si>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</si>
  <si>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</si>
  <si>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</si>
  <si>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</si>
  <si>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</si>
  <si>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</si>
  <si>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</si>
  <si>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</si>
  <si>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</si>
  <si>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</si>
  <si>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</si>
  <si>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</si>
  <si>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</si>
  <si>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</si>
  <si>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</si>
  <si>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</si>
  <si>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</si>
  <si>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</si>
  <si>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</si>
  <si>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</si>
  <si>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</si>
  <si>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</si>
  <si>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</si>
  <si>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</si>
  <si>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</si>
  <si>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</si>
  <si>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</si>
  <si>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</si>
  <si>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</si>
  <si>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</si>
  <si>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</si>
  <si>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</si>
  <si>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</si>
  <si>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</si>
  <si>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</si>
  <si>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</si>
  <si>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</si>
  <si>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</si>
  <si>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</si>
  <si>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</si>
  <si>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</si>
  <si>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</si>
  <si>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</si>
  <si>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</si>
  <si>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</si>
  <si>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</si>
  <si>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</si>
  <si>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</si>
  <si>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</si>
  <si>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</si>
  <si>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</si>
  <si>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</si>
  <si>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</si>
  <si>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</si>
  <si>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</si>
  <si>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</si>
  <si>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</si>
  <si>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</si>
  <si>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</si>
  <si>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</si>
  <si>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</si>
  <si>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</si>
  <si>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</si>
  <si>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</si>
  <si>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</si>
  <si>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</si>
  <si>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</si>
  <si>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</si>
  <si>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</si>
  <si>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</si>
  <si>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</si>
  <si>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</si>
  <si>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</si>
  <si>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</si>
  <si>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</si>
  <si>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</si>
  <si>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</si>
  <si>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</si>
  <si>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</si>
  <si>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</si>
  <si>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</si>
  <si>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</si>
  <si>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</si>
  <si>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</si>
  <si>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</si>
  <si>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</si>
  <si>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</si>
  <si>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</si>
  <si>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</si>
  <si>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</si>
  <si>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</si>
  <si>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</si>
  <si>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</si>
  <si>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</si>
  <si>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</si>
  <si>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</si>
  <si>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</si>
  <si>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</si>
  <si>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</si>
  <si>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</si>
  <si>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</si>
  <si>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</si>
  <si>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</si>
  <si>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</si>
  <si>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</si>
  <si>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</si>
  <si>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</si>
  <si>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</si>
  <si>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</si>
  <si>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</si>
  <si>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</si>
  <si>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</si>
  <si>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</si>
  <si>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</si>
  <si>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</si>
  <si>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</si>
  <si>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</si>
  <si>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</si>
  <si>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</si>
  <si>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</si>
  <si>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</si>
  <si>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</si>
  <si>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</si>
  <si>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</si>
  <si>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</si>
  <si>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</si>
  <si>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</si>
  <si>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</si>
  <si>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</si>
  <si>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</si>
  <si>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</si>
  <si>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</si>
  <si>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</si>
  <si>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</si>
  <si>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</si>
  <si>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</si>
  <si>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</si>
  <si>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</si>
  <si>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</si>
  <si>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</si>
  <si>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</si>
  <si>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</si>
  <si>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</si>
  <si>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</si>
  <si>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</si>
  <si>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</si>
  <si>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</si>
  <si>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</si>
  <si>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</si>
  <si>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</si>
  <si>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</si>
  <si>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</si>
  <si>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</si>
  <si>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</si>
  <si>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</si>
  <si>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</si>
  <si>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</si>
  <si>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</si>
  <si>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</si>
  <si>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</si>
  <si>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</si>
  <si>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</si>
  <si>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</si>
  <si>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</si>
  <si>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</si>
  <si>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</si>
  <si>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</si>
  <si>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</si>
  <si>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</si>
  <si>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</si>
  <si>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</si>
  <si>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</si>
  <si>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</si>
  <si>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</si>
  <si>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</si>
  <si>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</si>
  <si>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</si>
  <si>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</si>
  <si>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</si>
  <si>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</si>
  <si>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</si>
  <si>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</si>
  <si>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</si>
  <si>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</si>
  <si>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</si>
  <si>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</si>
  <si>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</si>
  <si>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</si>
  <si>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</si>
  <si>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</si>
  <si>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</si>
  <si>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</si>
  <si>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</si>
  <si>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</si>
  <si>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</si>
  <si>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</si>
  <si>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</si>
  <si>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</si>
  <si>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</si>
  <si>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</si>
  <si>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</si>
  <si>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</si>
  <si>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</si>
  <si>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</si>
  <si>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</si>
  <si>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</si>
  <si>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</si>
  <si>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</si>
  <si>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</si>
  <si>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</si>
  <si>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</si>
  <si>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</si>
  <si>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</si>
  <si>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</si>
  <si>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</si>
  <si>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</si>
  <si>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</si>
  <si>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</si>
  <si>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</si>
  <si>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</si>
  <si>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</si>
  <si>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</si>
  <si>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</si>
  <si>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</si>
  <si>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</si>
  <si>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</si>
  <si>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</si>
  <si>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</si>
  <si>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</si>
  <si>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</si>
  <si>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</si>
  <si>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</si>
  <si>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</si>
  <si>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</si>
  <si>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</si>
  <si>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</si>
  <si>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</si>
  <si>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</si>
  <si>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</si>
  <si>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</si>
  <si>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</si>
  <si>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</si>
  <si>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</si>
  <si>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</si>
  <si>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</si>
  <si>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</si>
  <si>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</si>
  <si>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</si>
  <si>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</si>
  <si>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</si>
  <si>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</si>
  <si>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</si>
  <si>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</si>
  <si>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</si>
  <si>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</si>
  <si>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</si>
  <si>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</si>
  <si>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</si>
  <si>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</si>
  <si>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</si>
  <si>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</si>
  <si>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</si>
  <si>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</si>
  <si>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</si>
  <si>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</si>
  <si>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</si>
  <si>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</si>
  <si>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</si>
  <si>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</si>
  <si>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</si>
  <si>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</si>
  <si>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</si>
  <si>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</si>
  <si>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</si>
  <si>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</si>
  <si>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</si>
  <si>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</si>
  <si>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</si>
  <si>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</si>
  <si>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</si>
  <si>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</si>
  <si>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</si>
  <si>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</si>
  <si>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</si>
  <si>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</si>
  <si>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</si>
  <si>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</si>
  <si>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</si>
  <si>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</si>
  <si>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</si>
  <si>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</si>
  <si>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</si>
  <si>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</si>
  <si>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</si>
  <si>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</si>
  <si>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</si>
  <si>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</si>
  <si>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</si>
  <si>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</si>
  <si>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</si>
  <si>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</si>
  <si>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</si>
  <si>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</si>
  <si>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</si>
  <si>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</si>
  <si>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</si>
  <si>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</si>
  <si>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</si>
  <si>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</si>
  <si>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</si>
  <si>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</si>
  <si>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</si>
  <si>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</si>
  <si>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</si>
  <si>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</si>
  <si>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</si>
  <si>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</si>
  <si>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</si>
  <si>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</si>
  <si>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</si>
  <si>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</si>
  <si>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</si>
  <si>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</si>
  <si>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</si>
  <si>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</si>
  <si>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</si>
  <si>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</si>
  <si>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</si>
  <si>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</si>
  <si>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</si>
  <si>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</si>
  <si>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</si>
  <si>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</si>
  <si>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</si>
  <si>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</si>
  <si>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</si>
  <si>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</si>
  <si>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</si>
  <si>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</si>
  <si>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</si>
  <si>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</si>
  <si>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</si>
  <si>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</si>
  <si>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</si>
  <si>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</si>
  <si>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</si>
  <si>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</si>
  <si>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</si>
  <si>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</si>
  <si>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</si>
  <si>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</si>
  <si>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</si>
  <si>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</si>
  <si>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</si>
  <si>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</si>
  <si>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</si>
  <si>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</si>
  <si>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</si>
  <si>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</si>
  <si>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</si>
  <si>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</si>
  <si>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</si>
  <si>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</si>
  <si>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</si>
  <si>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</si>
  <si>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</si>
  <si>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</si>
  <si>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</si>
  <si>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</si>
  <si>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</si>
  <si>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</si>
  <si>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</si>
  <si>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</si>
  <si>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</si>
  <si>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</si>
  <si>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</si>
  <si>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</si>
  <si>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</si>
  <si>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</si>
  <si>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</si>
  <si>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</si>
  <si>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</si>
  <si>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</si>
  <si>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</si>
  <si>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</si>
  <si>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</si>
  <si>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</si>
  <si>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</si>
  <si>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</si>
  <si>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</si>
  <si>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</si>
  <si>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</si>
  <si>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</si>
  <si>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</si>
  <si>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</si>
  <si>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</si>
  <si>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</si>
  <si>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</si>
  <si>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</si>
  <si>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</si>
  <si>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</si>
  <si>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</si>
  <si>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</si>
  <si>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</si>
  <si>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</si>
  <si>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</si>
  <si>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</si>
  <si>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</si>
  <si>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</si>
  <si>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</si>
  <si>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</si>
  <si>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</si>
  <si>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</si>
  <si>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</si>
  <si>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</si>
  <si>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</si>
  <si>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</si>
  <si>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</si>
  <si>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</si>
  <si>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</si>
  <si>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</si>
  <si>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</si>
  <si>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</si>
  <si>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</si>
  <si>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</si>
  <si>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</si>
  <si>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</si>
  <si>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</si>
  <si>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</si>
  <si>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</si>
  <si>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</si>
  <si>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</si>
  <si>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</si>
  <si>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</si>
  <si>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</si>
  <si>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</si>
  <si>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</si>
  <si>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</si>
  <si>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</si>
  <si>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</si>
  <si>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</si>
  <si>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</si>
  <si>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</si>
  <si>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</si>
  <si>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</si>
  <si>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</si>
  <si>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</si>
  <si>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</si>
  <si>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</si>
  <si>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</si>
  <si>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</si>
  <si>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</si>
  <si>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</si>
  <si>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</si>
  <si>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</si>
  <si>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</si>
  <si>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</si>
  <si>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</si>
  <si>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</si>
  <si>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</si>
  <si>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</si>
  <si>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</si>
  <si>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</si>
  <si>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</si>
  <si>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</si>
  <si>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</si>
  <si>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</si>
  <si>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</si>
  <si>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</si>
  <si>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</si>
  <si>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</si>
  <si>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</si>
  <si>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</si>
  <si>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</si>
  <si>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</si>
  <si>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</si>
  <si>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</si>
  <si>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</si>
  <si>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</si>
  <si>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</si>
  <si>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</si>
  <si>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</si>
  <si>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</si>
  <si>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</si>
  <si>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</si>
  <si>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</si>
  <si>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</si>
  <si>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</si>
  <si>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</si>
  <si>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</si>
  <si>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</si>
  <si>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</si>
  <si>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</si>
  <si>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</si>
  <si>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</si>
  <si>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</si>
  <si>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</si>
  <si>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</si>
  <si>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</si>
  <si>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</si>
  <si>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</si>
  <si>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</si>
  <si>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</si>
  <si>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</si>
  <si>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</si>
  <si>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</si>
  <si>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</si>
  <si>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</si>
  <si>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</si>
  <si>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</si>
  <si>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</si>
  <si>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</si>
  <si>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</si>
  <si>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</si>
  <si>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</si>
  <si>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</si>
  <si>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</si>
  <si>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</si>
  <si>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</si>
  <si>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</si>
  <si>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</si>
  <si>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</si>
  <si>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</si>
  <si>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</si>
  <si>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</si>
  <si>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</si>
  <si>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</si>
  <si>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</si>
  <si>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</si>
  <si>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</si>
  <si>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</si>
  <si>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</si>
  <si>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</si>
  <si>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</si>
  <si>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</si>
  <si>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</si>
  <si>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</si>
  <si>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</si>
  <si>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</si>
  <si>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</si>
  <si>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</si>
  <si>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</si>
  <si>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</si>
  <si>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</si>
  <si>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</si>
  <si>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</si>
  <si>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</si>
  <si>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</si>
  <si>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</si>
  <si>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</si>
  <si>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</si>
  <si>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</si>
  <si>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</si>
  <si>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</si>
  <si>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</si>
  <si>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</si>
  <si>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</si>
  <si>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</si>
  <si>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</si>
  <si>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</si>
  <si>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</si>
  <si>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</si>
  <si>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</si>
  <si>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</si>
  <si>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</si>
  <si>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</si>
  <si>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</si>
  <si>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</si>
  <si>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</si>
  <si>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</si>
  <si>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</si>
  <si>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</si>
  <si>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</si>
  <si>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</si>
  <si>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</si>
  <si>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</si>
  <si>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</si>
  <si>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</si>
  <si>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</si>
  <si>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</si>
  <si>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</si>
  <si>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</si>
  <si>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</si>
  <si>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</si>
  <si>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</si>
  <si>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</si>
  <si>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</si>
  <si>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</si>
  <si>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</si>
  <si>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</si>
  <si>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</si>
  <si>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</si>
  <si>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</si>
  <si>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</si>
  <si>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</si>
  <si>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</si>
  <si>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</si>
  <si>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</si>
  <si>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</si>
  <si>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</si>
  <si>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</si>
  <si>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</si>
  <si>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</si>
  <si>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</si>
  <si>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</si>
  <si>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</si>
  <si>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</si>
  <si>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</si>
  <si>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</si>
  <si>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</si>
  <si>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</si>
  <si>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</si>
  <si>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</si>
  <si>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</si>
  <si>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</si>
  <si>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</si>
  <si>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</si>
  <si>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</si>
  <si>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</si>
  <si>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</si>
  <si>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</si>
  <si>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</si>
  <si>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</si>
  <si>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</si>
  <si>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</si>
  <si>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</si>
  <si>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</si>
  <si>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</si>
  <si>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</si>
  <si>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</si>
  <si>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</si>
  <si>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</si>
  <si>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</si>
  <si>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</si>
  <si>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</si>
  <si>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</si>
  <si>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</si>
  <si>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</si>
  <si>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</si>
  <si>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</si>
  <si>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</si>
  <si>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</si>
  <si>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</si>
  <si>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</si>
  <si>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</si>
  <si>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</si>
  <si>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</si>
  <si>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</si>
  <si>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</si>
  <si>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</si>
  <si>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</si>
  <si>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</si>
  <si>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</si>
  <si>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</si>
  <si>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</si>
  <si>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</si>
  <si>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</si>
  <si>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</si>
  <si>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</si>
  <si>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</si>
  <si>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</si>
  <si>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</si>
  <si>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</si>
  <si>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</si>
  <si>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</si>
  <si>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</si>
  <si>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</si>
  <si>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</si>
  <si>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</si>
  <si>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</si>
  <si>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</si>
  <si>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</si>
  <si>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</si>
  <si>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</si>
  <si>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</si>
  <si>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</si>
  <si>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</si>
  <si>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</si>
  <si>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</si>
  <si>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</si>
  <si>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</si>
  <si>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</si>
  <si>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</si>
  <si>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</si>
  <si>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</si>
  <si>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</si>
  <si>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</si>
  <si>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</si>
  <si>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</si>
  <si>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</si>
  <si>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</si>
  <si>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</si>
  <si>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</si>
  <si>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</si>
  <si>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</si>
  <si>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</si>
  <si>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</si>
  <si>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</si>
  <si>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</si>
  <si>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</si>
  <si>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</si>
  <si>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</si>
  <si>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</si>
  <si>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</si>
  <si>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</si>
  <si>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</si>
  <si>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</si>
  <si>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</si>
  <si>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</si>
  <si>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</si>
  <si>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</si>
  <si>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</si>
  <si>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</si>
  <si>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</si>
  <si>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</si>
  <si>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</si>
  <si>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</si>
  <si>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</si>
  <si>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</si>
  <si>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</si>
  <si>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</si>
  <si>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</si>
  <si>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</si>
  <si>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</si>
  <si>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</si>
  <si>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</si>
  <si>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</si>
  <si>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</si>
  <si>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</si>
  <si>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</si>
  <si>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</si>
  <si>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</si>
  <si>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</si>
  <si>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</si>
  <si>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</si>
  <si>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</si>
  <si>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</si>
  <si>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</si>
  <si>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</si>
  <si>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</si>
  <si>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</si>
  <si>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</si>
  <si>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</si>
  <si>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</si>
  <si>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</si>
  <si>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</si>
  <si>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</si>
  <si>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</si>
  <si>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</si>
  <si>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</si>
  <si>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</si>
  <si>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</si>
  <si>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</si>
  <si>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</si>
  <si>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</si>
  <si>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</si>
  <si>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</si>
  <si>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</si>
  <si>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</si>
  <si>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</si>
  <si>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</si>
  <si>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</si>
  <si>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</si>
  <si>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</si>
  <si>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</si>
  <si>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</si>
  <si>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</si>
  <si>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</si>
  <si>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</si>
  <si>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</si>
  <si>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</si>
  <si>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</si>
  <si>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</si>
  <si>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</si>
  <si>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</si>
  <si>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</si>
  <si>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</si>
  <si>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</si>
  <si>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</si>
  <si>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</si>
  <si>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</si>
  <si>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</si>
  <si>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</si>
  <si>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</si>
  <si>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</si>
  <si>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</si>
  <si>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</si>
  <si>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</si>
  <si>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</si>
  <si>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</si>
  <si>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</si>
  <si>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</si>
  <si>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</si>
  <si>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</si>
  <si>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</si>
  <si>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</si>
  <si>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</si>
  <si>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</si>
  <si>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</si>
  <si>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</si>
  <si>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</si>
  <si>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</si>
  <si>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</si>
  <si>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</si>
  <si>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</si>
  <si>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</si>
  <si>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</si>
  <si>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</si>
  <si>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</si>
  <si>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</si>
  <si>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</si>
  <si>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</si>
  <si>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</si>
  <si>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</si>
  <si>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</si>
  <si>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</si>
  <si>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</si>
  <si>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</si>
  <si>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</si>
  <si>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</si>
  <si>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</si>
  <si>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</si>
  <si>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</si>
  <si>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</si>
  <si>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</si>
  <si>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</si>
  <si>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</si>
  <si>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</si>
  <si>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</si>
  <si>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</si>
  <si>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</si>
  <si>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</si>
  <si>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</si>
  <si>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</si>
  <si>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</si>
  <si>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</si>
  <si>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</si>
  <si>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</si>
  <si>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</si>
  <si>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</si>
  <si>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</si>
  <si>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</si>
  <si>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</si>
  <si>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</si>
  <si>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</si>
  <si>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</si>
  <si>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</si>
  <si>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</si>
  <si>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</si>
  <si>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</si>
  <si>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</si>
  <si>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</si>
  <si>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</si>
  <si>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</si>
  <si>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</si>
  <si>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</si>
  <si>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</si>
  <si>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</si>
  <si>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</si>
  <si>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</si>
  <si>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</si>
  <si>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</si>
  <si>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</si>
  <si>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</si>
  <si>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</si>
  <si>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</si>
  <si>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</si>
  <si>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</si>
  <si>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</si>
  <si>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</si>
  <si>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</si>
  <si>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</si>
  <si>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</si>
  <si>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</si>
  <si>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</si>
  <si>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</si>
  <si>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</si>
  <si>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</si>
  <si>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</si>
  <si>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</si>
  <si>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</si>
  <si>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</si>
  <si>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</si>
  <si>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</si>
  <si>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</si>
  <si>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</si>
  <si>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</si>
  <si>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</si>
  <si>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</si>
  <si>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</si>
  <si>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</si>
  <si>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</si>
  <si>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</si>
  <si>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</si>
  <si>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</si>
  <si>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</si>
  <si>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</si>
  <si>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</si>
  <si>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</si>
  <si>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</si>
  <si>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</si>
  <si>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</si>
  <si>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</si>
  <si>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</si>
  <si>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</si>
  <si>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</si>
  <si>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</si>
  <si>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</si>
  <si>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</si>
  <si>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</si>
  <si>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</si>
  <si>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</si>
  <si>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</si>
  <si>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</si>
  <si>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</si>
  <si>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</si>
  <si>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</si>
  <si>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</si>
  <si>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</si>
  <si>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</si>
  <si>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</si>
  <si>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</si>
  <si>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</si>
  <si>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</si>
  <si>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</si>
  <si>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</si>
  <si>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</si>
  <si>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</si>
  <si>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</si>
  <si>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</si>
  <si>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</si>
  <si>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</si>
  <si>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</si>
  <si>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</si>
  <si>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</si>
  <si>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</si>
  <si>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</si>
  <si>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</si>
  <si>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</si>
  <si>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</si>
  <si>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</si>
  <si>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</si>
  <si>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</si>
  <si>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</si>
  <si>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</si>
  <si>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</si>
  <si>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</si>
  <si>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</si>
  <si>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</si>
  <si>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</si>
  <si>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</si>
  <si>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</si>
  <si>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</si>
  <si>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</si>
  <si>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</si>
  <si>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</si>
  <si>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</si>
  <si>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</si>
  <si>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</si>
  <si>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</si>
  <si>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</si>
  <si>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</si>
  <si>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</si>
  <si>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</si>
  <si>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</si>
  <si>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</si>
  <si>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</si>
  <si>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</si>
  <si>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</si>
  <si>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</si>
  <si>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</si>
  <si>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</si>
  <si>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</si>
  <si>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</si>
  <si>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</si>
  <si>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</si>
  <si>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</si>
  <si>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</si>
  <si>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</si>
  <si>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</si>
  <si>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</si>
  <si>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</si>
  <si>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</si>
  <si>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</si>
  <si>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</si>
  <si>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</si>
  <si>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</si>
  <si>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</si>
  <si>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</si>
  <si>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</si>
  <si>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</si>
  <si>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</si>
  <si>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</si>
  <si>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</si>
  <si>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</si>
  <si>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</si>
  <si>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</si>
  <si>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</si>
  <si>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</si>
  <si>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</si>
  <si>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</si>
  <si>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</si>
  <si>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</si>
  <si>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</si>
  <si>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</si>
  <si>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</si>
  <si>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</si>
  <si>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</si>
  <si>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</si>
  <si>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</si>
  <si>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</si>
  <si>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</si>
  <si>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</si>
  <si>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</si>
  <si>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</si>
  <si>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</si>
  <si>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</si>
  <si>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</si>
  <si>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</si>
  <si>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</si>
  <si>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</si>
  <si>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</si>
  <si>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</si>
  <si>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</si>
  <si>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</si>
  <si>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</si>
  <si>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</si>
  <si>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</si>
  <si>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</si>
  <si>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</si>
  <si>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</si>
  <si>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</si>
  <si>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</si>
  <si>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</si>
  <si>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</si>
  <si>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</si>
  <si>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</si>
  <si>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</si>
  <si>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</si>
  <si>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</si>
  <si>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</si>
  <si>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</si>
  <si>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</si>
  <si>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</si>
  <si>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</si>
  <si>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</si>
  <si>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</si>
  <si>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</si>
  <si>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</si>
  <si>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</si>
  <si>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</si>
  <si>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</si>
  <si>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</si>
  <si>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</si>
  <si>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</si>
  <si>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</si>
  <si>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</si>
  <si>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</si>
  <si>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</si>
  <si>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</si>
  <si>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</si>
  <si>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</si>
  <si>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</si>
  <si>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</si>
  <si>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</si>
  <si>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</si>
  <si>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</si>
  <si>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</si>
  <si>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</si>
  <si>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</si>
  <si>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</si>
  <si>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</si>
  <si>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</si>
  <si>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</si>
  <si>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</si>
  <si>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</si>
  <si>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</si>
  <si>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</si>
  <si>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</si>
  <si>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</si>
  <si>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</si>
  <si>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</si>
  <si>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</si>
  <si>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</si>
  <si>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</si>
  <si>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</si>
  <si>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</si>
  <si>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</si>
  <si>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</si>
  <si>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</si>
  <si>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</si>
  <si>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</si>
  <si>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</si>
  <si>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</si>
  <si>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</si>
  <si>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</si>
  <si>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</si>
  <si>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</si>
  <si>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</si>
  <si>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</si>
  <si>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</si>
  <si>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</si>
  <si>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</si>
  <si>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</si>
  <si>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</si>
  <si>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</si>
  <si>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</si>
  <si>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</si>
  <si>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</si>
  <si>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</si>
  <si>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</si>
  <si>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</si>
  <si>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</si>
  <si>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</si>
  <si>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</si>
  <si>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</si>
  <si>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</si>
  <si>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</si>
  <si>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</si>
  <si>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</si>
  <si>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</si>
  <si>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</si>
  <si>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</si>
  <si>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</si>
  <si>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</si>
  <si>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</si>
  <si>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</si>
  <si>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</si>
  <si>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</si>
  <si>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</si>
  <si>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</si>
  <si>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</si>
  <si>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</si>
  <si>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</si>
  <si>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</si>
  <si>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</si>
  <si>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</si>
  <si>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</si>
  <si>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</si>
  <si>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</si>
  <si>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</si>
  <si>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</si>
  <si>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</si>
  <si>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</si>
  <si>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</si>
  <si>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</si>
  <si>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</si>
  <si>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</si>
  <si>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</si>
  <si>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</si>
  <si>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</si>
  <si>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</si>
  <si>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</si>
  <si>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</si>
  <si>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</si>
  <si>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</si>
  <si>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</si>
  <si>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</si>
  <si>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</si>
  <si>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</si>
  <si>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</si>
  <si>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</si>
  <si>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</si>
  <si>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</si>
  <si>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</si>
  <si>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</si>
  <si>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</si>
  <si>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</si>
  <si>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</si>
  <si>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</si>
  <si>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</si>
  <si>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</si>
  <si>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</si>
  <si>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</si>
  <si>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</si>
  <si>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</si>
  <si>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</si>
  <si>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</si>
  <si>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</si>
  <si>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</si>
  <si>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</si>
  <si>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</si>
  <si>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</si>
  <si>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</si>
  <si>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</si>
  <si>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</si>
  <si>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</si>
  <si>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</si>
  <si>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</si>
  <si>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</si>
  <si>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</si>
  <si>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</si>
  <si>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</si>
  <si>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</si>
  <si>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</si>
  <si>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</si>
  <si>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</si>
  <si>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</si>
  <si>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</si>
  <si>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</si>
  <si>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</si>
  <si>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</si>
  <si>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</si>
  <si>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</si>
  <si>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</si>
  <si>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</si>
  <si>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</si>
  <si>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</si>
  <si>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</si>
  <si>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</si>
  <si>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</si>
  <si>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</si>
  <si>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</si>
  <si>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</si>
  <si>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</si>
  <si>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</si>
  <si>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</si>
  <si>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</si>
  <si>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</si>
  <si>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</si>
  <si>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</si>
  <si>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</si>
  <si>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</si>
  <si>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</si>
  <si>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</si>
  <si>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</si>
  <si>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</si>
  <si>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</si>
  <si>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</si>
  <si>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</si>
  <si>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</si>
  <si>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</si>
  <si>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</si>
  <si>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</si>
  <si>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</si>
  <si>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</si>
  <si>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</si>
  <si>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</si>
  <si>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</si>
  <si>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</si>
  <si>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</si>
  <si>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</si>
  <si>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</si>
  <si>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</si>
  <si>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</si>
  <si>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</si>
  <si>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</si>
  <si>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</si>
  <si>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</si>
  <si>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</si>
  <si>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</si>
  <si>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</si>
  <si>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</si>
  <si>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</si>
  <si>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</si>
  <si>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</si>
  <si>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</si>
  <si>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</si>
  <si>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</si>
  <si>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</si>
  <si>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</si>
  <si>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</si>
  <si>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</si>
  <si>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</si>
  <si>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</si>
  <si>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</si>
  <si>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</si>
  <si>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</si>
  <si>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</si>
  <si>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</si>
  <si>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</si>
  <si>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</si>
  <si>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</si>
  <si>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</si>
  <si>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</si>
  <si>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</si>
  <si>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</si>
  <si>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</si>
  <si>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</si>
  <si>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</si>
  <si>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</si>
  <si>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</si>
  <si>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</si>
  <si>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</si>
  <si>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</si>
  <si>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</si>
  <si>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</si>
  <si>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</si>
  <si>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</si>
  <si>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</si>
  <si>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</si>
  <si>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</si>
  <si>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</si>
  <si>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</si>
  <si>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</si>
  <si>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</si>
  <si>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</si>
  <si>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</si>
  <si>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</si>
  <si>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</si>
  <si>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</si>
  <si>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</si>
  <si>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</si>
  <si>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</si>
  <si>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</si>
  <si>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</si>
  <si>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</si>
  <si>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</si>
  <si>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</si>
  <si>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</si>
  <si>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</si>
  <si>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</si>
  <si>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</si>
  <si>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</si>
  <si>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</si>
  <si>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</si>
  <si>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</si>
  <si>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</si>
  <si>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</si>
  <si>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</si>
  <si>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</si>
  <si>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</si>
  <si>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</si>
  <si>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</si>
  <si>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</si>
  <si>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</si>
  <si>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</si>
  <si>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</si>
  <si>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</si>
  <si>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</si>
  <si>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</si>
  <si>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</si>
  <si>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</si>
  <si>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</si>
  <si>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</si>
  <si>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</si>
  <si>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</si>
  <si>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</si>
  <si>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</si>
  <si>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</si>
  <si>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</si>
  <si>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</si>
  <si>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</si>
  <si>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</si>
  <si>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</si>
  <si>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</si>
  <si>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</si>
  <si>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</si>
  <si>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</si>
  <si>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</si>
  <si>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</si>
  <si>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</si>
  <si>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</si>
  <si>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</si>
  <si>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</si>
  <si>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</si>
  <si>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</si>
  <si>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</si>
  <si>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</si>
  <si>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</si>
  <si>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</si>
  <si>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</si>
  <si>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</si>
  <si>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</si>
  <si>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</si>
  <si>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</si>
  <si>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</si>
  <si>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</si>
  <si>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</si>
  <si>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</si>
  <si>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</si>
  <si>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</si>
  <si>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</si>
  <si>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</si>
  <si>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</si>
  <si>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</si>
  <si>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</si>
  <si>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</si>
  <si>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</si>
  <si>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</si>
  <si>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</si>
  <si>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</si>
  <si>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</si>
  <si>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</si>
  <si>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</si>
  <si>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</si>
  <si>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</si>
  <si>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</si>
  <si>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</si>
  <si>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</si>
  <si>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</si>
  <si>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</si>
  <si>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</si>
  <si>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</si>
  <si>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</si>
  <si>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</si>
  <si>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</si>
  <si>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</si>
  <si>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</si>
  <si>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</si>
  <si>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</si>
  <si>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</si>
  <si>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</si>
  <si>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</si>
  <si>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</si>
  <si>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</si>
  <si>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</si>
  <si>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</si>
  <si>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</si>
  <si>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</si>
  <si>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</si>
  <si>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</si>
  <si>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</si>
  <si>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</si>
  <si>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</si>
  <si>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</si>
  <si>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</si>
  <si>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</si>
  <si>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</si>
  <si>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</si>
  <si>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</si>
  <si>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</si>
  <si>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</si>
  <si>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</si>
  <si>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</si>
  <si>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</si>
  <si>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</si>
  <si>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</si>
  <si>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</si>
  <si>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</si>
  <si>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</si>
  <si>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</si>
  <si>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</si>
  <si>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</si>
  <si>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</si>
  <si>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</si>
  <si>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</si>
  <si>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</si>
  <si>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</si>
  <si>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</si>
  <si>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</si>
  <si>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</si>
  <si>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</si>
  <si>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</si>
  <si>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</si>
  <si>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</si>
  <si>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</si>
  <si>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</si>
  <si>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</si>
  <si>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</si>
  <si>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</si>
  <si>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</si>
  <si>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</si>
  <si>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</si>
  <si>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</si>
  <si>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</si>
  <si>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</si>
  <si>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</si>
  <si>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</si>
  <si>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</si>
  <si>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</si>
  <si>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</si>
  <si>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</si>
  <si>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</si>
  <si>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</si>
  <si>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</si>
  <si>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</si>
  <si>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</si>
  <si>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</si>
  <si>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</si>
  <si>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</si>
  <si>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</si>
  <si>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</si>
  <si>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</si>
  <si>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</si>
  <si>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</si>
  <si>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</si>
  <si>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</si>
  <si>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</si>
  <si>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</si>
  <si>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</si>
  <si>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</si>
  <si>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</si>
  <si>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</si>
  <si>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</si>
  <si>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</si>
  <si>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</si>
  <si>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</si>
  <si>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</si>
  <si>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</si>
  <si>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</si>
  <si>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</si>
  <si>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</si>
  <si>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</si>
  <si>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</si>
  <si>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</si>
  <si>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</si>
  <si>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</si>
  <si>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</si>
  <si>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</si>
  <si>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</si>
  <si>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</si>
  <si>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</si>
  <si>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</si>
  <si>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</si>
  <si>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</si>
  <si>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</si>
  <si>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</si>
  <si>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</si>
  <si>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</si>
  <si>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</si>
  <si>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</si>
  <si>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</si>
  <si>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</si>
  <si>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</si>
  <si>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</si>
  <si>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</si>
  <si>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</si>
  <si>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</si>
  <si>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</si>
  <si>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</si>
  <si>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</si>
  <si>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</si>
  <si>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</si>
  <si>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</si>
  <si>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</si>
  <si>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</si>
  <si>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</si>
  <si>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</si>
  <si>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</si>
  <si>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</si>
  <si>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</si>
  <si>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</si>
  <si>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</si>
  <si>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</si>
  <si>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</si>
  <si>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</si>
  <si>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</si>
  <si>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</si>
  <si>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</si>
  <si>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</si>
  <si>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</si>
  <si>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</si>
  <si>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</si>
  <si>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</si>
  <si>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</si>
  <si>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</si>
  <si>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</si>
  <si>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</si>
  <si>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</si>
  <si>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</si>
  <si>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</si>
  <si>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</si>
  <si>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</si>
  <si>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</si>
  <si>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</si>
  <si>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</si>
  <si>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</si>
  <si>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</si>
  <si>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</si>
  <si>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</si>
  <si>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</si>
  <si>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</si>
  <si>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</si>
  <si>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</si>
  <si>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</si>
  <si>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</si>
  <si>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</si>
  <si>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</si>
  <si>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</si>
  <si>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</si>
  <si>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</si>
  <si>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</si>
  <si>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</si>
  <si>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</si>
  <si>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</si>
  <si>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</si>
  <si>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</si>
  <si>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</si>
  <si>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</si>
  <si>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</si>
  <si>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</si>
  <si>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</si>
  <si>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</si>
  <si>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</si>
  <si>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</si>
  <si>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</si>
  <si>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</si>
  <si>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</si>
  <si>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</si>
  <si>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</si>
  <si>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</si>
  <si>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</si>
  <si>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</si>
  <si>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</si>
  <si>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</si>
  <si>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</si>
  <si>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</si>
  <si>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</si>
  <si>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</si>
  <si>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</si>
  <si>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</si>
  <si>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</si>
  <si>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</si>
  <si>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</si>
  <si>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</si>
  <si>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</si>
  <si>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</si>
  <si>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</si>
  <si>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</si>
  <si>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</si>
  <si>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</si>
  <si>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</si>
  <si>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</si>
  <si>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</si>
  <si>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</si>
  <si>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</si>
  <si>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</si>
  <si>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</si>
  <si>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</si>
  <si>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</si>
  <si>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</si>
  <si>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</si>
  <si>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</si>
  <si>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</si>
  <si>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</si>
  <si>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</si>
  <si>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</si>
  <si>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</si>
  <si>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</si>
  <si>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</si>
  <si>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</si>
  <si>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</si>
  <si>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</si>
  <si>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</si>
  <si>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</si>
  <si>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</si>
  <si>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</si>
  <si>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</si>
  <si>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</si>
  <si>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</si>
  <si>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</si>
  <si>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</si>
  <si>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</si>
  <si>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</si>
  <si>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</si>
  <si>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</si>
  <si>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</si>
  <si>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</si>
  <si>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</si>
  <si>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</si>
  <si>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</si>
  <si>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</si>
  <si>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</si>
  <si>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</si>
  <si>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</si>
  <si>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</si>
  <si>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</si>
  <si>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</si>
  <si>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</si>
  <si>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</si>
  <si>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</si>
  <si>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</si>
  <si>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</si>
  <si>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</si>
  <si>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</si>
  <si>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</si>
  <si>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</si>
  <si>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</si>
  <si>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</si>
  <si>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</si>
  <si>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</si>
  <si>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</si>
  <si>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</si>
  <si>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</si>
  <si>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</si>
  <si>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</si>
  <si>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</si>
  <si>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</si>
  <si>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</si>
  <si>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</si>
  <si>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</si>
  <si>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</si>
  <si>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</si>
  <si>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</si>
  <si>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</si>
  <si>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</si>
  <si>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</si>
  <si>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</si>
  <si>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</si>
  <si>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</si>
  <si>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</si>
  <si>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</si>
  <si>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</si>
  <si>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</si>
  <si>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</si>
  <si>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</si>
  <si>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</si>
  <si>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</si>
  <si>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</si>
  <si>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</si>
  <si>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</si>
  <si>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</si>
  <si>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</si>
  <si>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</si>
  <si>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</si>
  <si>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</si>
  <si>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</si>
  <si>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</si>
  <si>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</si>
  <si>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</si>
  <si>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</si>
  <si>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</si>
  <si>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</si>
  <si>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</si>
  <si>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</si>
  <si>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</si>
  <si>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</si>
  <si>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</si>
  <si>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</si>
  <si>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</si>
  <si>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</si>
  <si>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</si>
  <si>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</si>
  <si>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</si>
  <si>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</si>
  <si>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</si>
  <si>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</si>
  <si>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</si>
  <si>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</si>
  <si>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</si>
  <si>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</si>
  <si>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</si>
  <si>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</si>
  <si>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</si>
  <si>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</si>
  <si>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</si>
  <si>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</si>
  <si>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</si>
  <si>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</si>
  <si>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</si>
  <si>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</si>
  <si>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</si>
  <si>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</si>
  <si>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</si>
  <si>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</si>
  <si>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</si>
  <si>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</si>
  <si>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</si>
  <si>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</si>
  <si>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</si>
  <si>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</si>
  <si>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</si>
  <si>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</si>
  <si>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</si>
  <si>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</si>
  <si>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</si>
  <si>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</si>
  <si>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</si>
  <si>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</si>
  <si>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</si>
  <si>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</si>
  <si>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</si>
  <si>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</si>
  <si>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</si>
  <si>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</si>
  <si>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</si>
  <si>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</si>
  <si>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</si>
  <si>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</si>
  <si>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</si>
  <si>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</si>
  <si>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</si>
  <si>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</si>
  <si>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</si>
  <si>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</si>
  <si>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</si>
  <si>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</si>
  <si>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</si>
  <si>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</si>
  <si>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</si>
  <si>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</si>
  <si>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</si>
  <si>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</si>
  <si>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</si>
  <si>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</si>
  <si>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</si>
  <si>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</si>
  <si>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</si>
  <si>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</si>
  <si>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</si>
  <si>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</si>
  <si>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</si>
  <si>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</si>
  <si>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</si>
  <si>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</si>
  <si>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</si>
  <si>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</si>
  <si>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</si>
  <si>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</si>
  <si>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</si>
  <si>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</si>
  <si>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</si>
  <si>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</si>
  <si>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</si>
  <si>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</si>
  <si>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</si>
  <si>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</si>
  <si>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</si>
  <si>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</si>
  <si>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</si>
  <si>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</si>
  <si>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</si>
  <si>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</si>
  <si>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</si>
  <si>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</si>
  <si>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</si>
  <si>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</si>
  <si>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</si>
  <si>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</si>
  <si>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</si>
  <si>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</si>
  <si>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</si>
  <si>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</si>
  <si>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</si>
  <si>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</si>
  <si>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</si>
  <si>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</si>
  <si>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</si>
  <si>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</si>
  <si>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</si>
  <si>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</si>
  <si>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</si>
  <si>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</si>
  <si>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</si>
  <si>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</si>
  <si>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</si>
  <si>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</si>
  <si>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</si>
  <si>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</si>
  <si>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</si>
  <si>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</si>
  <si>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</si>
  <si>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</si>
  <si>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</si>
  <si>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</si>
  <si>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</si>
  <si>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</si>
  <si>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</si>
  <si>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</si>
  <si>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</si>
  <si>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</si>
  <si>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</si>
  <si>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</si>
  <si>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</si>
  <si>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</si>
  <si>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</si>
  <si>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</si>
  <si>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</si>
  <si>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</si>
  <si>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</si>
  <si>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</si>
  <si>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</si>
  <si>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</si>
  <si>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</si>
  <si>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</si>
  <si>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</si>
  <si>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</si>
  <si>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</si>
  <si>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</si>
  <si>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</si>
  <si>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</si>
  <si>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</si>
  <si>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</si>
  <si>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</si>
  <si>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</si>
  <si>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</si>
  <si>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</si>
  <si>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</si>
  <si>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</si>
  <si>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</si>
  <si>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</si>
  <si>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</si>
  <si>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</si>
  <si>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</si>
  <si>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</si>
  <si>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</si>
  <si>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</si>
  <si>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</si>
  <si>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</si>
  <si>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</si>
  <si>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</si>
  <si>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</si>
  <si>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</si>
  <si>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</si>
  <si>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</si>
  <si>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</si>
  <si>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</si>
  <si>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</si>
  <si>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</si>
  <si>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</si>
  <si>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</si>
  <si>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</si>
  <si>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</si>
  <si>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</si>
  <si>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</si>
  <si>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</si>
  <si>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</si>
  <si>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</si>
  <si>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</si>
  <si>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</si>
  <si>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</si>
  <si>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</si>
  <si>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</si>
  <si>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</si>
  <si>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</si>
  <si>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</si>
  <si>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</si>
  <si>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</si>
  <si>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</si>
  <si>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</si>
  <si>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</si>
  <si>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</si>
  <si>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</si>
  <si>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</si>
  <si>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</si>
  <si>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</si>
  <si>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</si>
  <si>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</si>
  <si>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</si>
  <si>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</si>
  <si>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</si>
  <si>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</si>
  <si>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</si>
  <si>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</si>
  <si>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</si>
  <si>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</si>
  <si>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</si>
  <si>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</si>
  <si>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</si>
  <si>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</si>
  <si>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</si>
  <si>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</si>
  <si>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</si>
  <si>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</si>
  <si>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</si>
  <si>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</si>
  <si>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</si>
  <si>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</si>
  <si>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</si>
  <si>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</si>
  <si>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</si>
  <si>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</si>
  <si>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</si>
  <si>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</si>
  <si>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</si>
  <si>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</si>
  <si>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</si>
  <si>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</si>
  <si>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</si>
  <si>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</si>
  <si>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</si>
  <si>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</si>
  <si>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</si>
  <si>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</si>
  <si>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</si>
  <si>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</si>
  <si>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</si>
  <si>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</si>
  <si>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</si>
  <si>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</si>
  <si>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</si>
  <si>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</si>
  <si>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</si>
  <si>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</si>
  <si>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</si>
  <si>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</si>
  <si>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</si>
  <si>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</si>
  <si>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</si>
  <si>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</si>
  <si>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</si>
  <si>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</si>
  <si>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</si>
  <si>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</si>
  <si>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</si>
  <si>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</si>
  <si>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</si>
  <si>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</si>
  <si>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</si>
  <si>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</si>
  <si>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</si>
  <si>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</si>
  <si>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</si>
  <si>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</si>
  <si>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</si>
  <si>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</si>
  <si>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</si>
  <si>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</si>
  <si>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</si>
  <si>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</si>
  <si>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</si>
  <si>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</si>
  <si>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</si>
  <si>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</si>
  <si>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</si>
  <si>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</si>
  <si>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</si>
  <si>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</si>
  <si>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</si>
  <si>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</si>
  <si>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</si>
  <si>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</si>
  <si>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</si>
  <si>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</si>
  <si>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</si>
  <si>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</si>
  <si>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</si>
  <si>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</si>
  <si>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</si>
  <si>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</si>
  <si>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</si>
  <si>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</si>
  <si>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</si>
  <si>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</si>
  <si>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</si>
  <si>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</si>
  <si>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</si>
  <si>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</si>
  <si>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</si>
  <si>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</si>
  <si>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</si>
  <si>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</si>
  <si>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</si>
  <si>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</si>
  <si>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</si>
  <si>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</si>
  <si>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</si>
  <si>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</si>
  <si>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</si>
  <si>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</si>
  <si>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</si>
  <si>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</si>
  <si>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</si>
  <si>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</si>
  <si>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</si>
  <si>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</si>
  <si>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</si>
  <si>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</si>
  <si>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</si>
  <si>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</si>
  <si>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</si>
  <si>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</si>
  <si>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</si>
  <si>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</si>
  <si>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</si>
  <si>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</si>
  <si>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</si>
  <si>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</si>
  <si>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</si>
  <si>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</si>
  <si>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</si>
  <si>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</si>
  <si>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</si>
  <si>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</si>
  <si>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</si>
  <si>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</si>
  <si>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</si>
  <si>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</si>
  <si>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</si>
  <si>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</si>
  <si>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</si>
  <si>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</si>
  <si>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</si>
  <si>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</si>
  <si>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</si>
  <si>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</si>
  <si>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</si>
  <si>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</si>
  <si>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</si>
  <si>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</si>
  <si>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</si>
  <si>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</si>
  <si>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</si>
  <si>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</si>
  <si>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</si>
  <si>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</si>
  <si>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</si>
  <si>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</si>
  <si>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</si>
  <si>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</si>
  <si>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</si>
  <si>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</si>
  <si>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</si>
  <si>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</si>
  <si>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</si>
  <si>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</si>
  <si>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</si>
  <si>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</si>
  <si>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</si>
  <si>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</si>
  <si>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</si>
  <si>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</si>
  <si>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</si>
  <si>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</si>
  <si>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</si>
  <si>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</si>
  <si>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</si>
  <si>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</si>
  <si>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</si>
  <si>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</si>
  <si>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</si>
  <si>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</si>
  <si>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</si>
  <si>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</si>
  <si>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</si>
  <si>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</si>
  <si>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</si>
  <si>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</si>
  <si>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</si>
  <si>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</si>
  <si>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</si>
  <si>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</si>
  <si>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</si>
  <si>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</si>
  <si>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</si>
  <si>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</si>
  <si>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</si>
  <si>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</si>
  <si>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</si>
  <si>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</si>
  <si>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</si>
  <si>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</si>
  <si>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</si>
  <si>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</si>
  <si>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</si>
  <si>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</si>
  <si>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</si>
  <si>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</si>
  <si>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</si>
  <si>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</si>
  <si>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</si>
  <si>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</si>
  <si>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</si>
  <si>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</si>
  <si>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</si>
  <si>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</si>
  <si>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</si>
  <si>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</si>
  <si>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</si>
  <si>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</si>
  <si>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</si>
  <si>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</si>
  <si>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</si>
  <si>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</si>
  <si>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</si>
  <si>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</si>
  <si>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</si>
  <si>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</si>
  <si>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</si>
  <si>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</si>
  <si>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</si>
  <si>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</si>
  <si>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</si>
  <si>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</si>
  <si>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</si>
  <si>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</si>
  <si>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</si>
  <si>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</si>
  <si>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</si>
  <si>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</si>
  <si>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</si>
  <si>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</si>
  <si>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</si>
  <si>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</si>
  <si>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</si>
  <si>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</si>
  <si>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</si>
  <si>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</si>
  <si>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</si>
  <si>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</si>
  <si>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</si>
  <si>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</si>
  <si>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</si>
  <si>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</si>
  <si>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</si>
  <si>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</si>
  <si>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</si>
  <si>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</si>
  <si>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</si>
  <si>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</si>
  <si>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</si>
  <si>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</si>
  <si>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</si>
  <si>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</si>
  <si>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</si>
  <si>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</si>
  <si>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</si>
  <si>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</si>
  <si>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</si>
  <si>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</si>
  <si>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</si>
  <si>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</si>
  <si>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</si>
  <si>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</si>
  <si>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</si>
  <si>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</si>
  <si>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</si>
  <si>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</si>
  <si>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</si>
  <si>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</si>
  <si>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</si>
  <si>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</si>
  <si>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</si>
  <si>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</si>
  <si>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</si>
  <si>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</si>
  <si>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</si>
  <si>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</si>
  <si>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</si>
  <si>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</si>
  <si>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</si>
  <si>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</si>
  <si>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</si>
  <si>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</si>
  <si>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</si>
  <si>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</si>
  <si>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</si>
  <si>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</si>
  <si>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</si>
  <si>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</si>
  <si>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</si>
  <si>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</si>
  <si>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</si>
  <si>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</si>
  <si>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</si>
  <si>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</si>
  <si>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</si>
  <si>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</si>
  <si>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</si>
  <si>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</si>
  <si>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</si>
  <si>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</si>
  <si>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</si>
  <si>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</si>
  <si>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</si>
  <si>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</si>
  <si>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</si>
  <si>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</si>
  <si>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</si>
  <si>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</si>
  <si>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</si>
  <si>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</si>
  <si>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</si>
  <si>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</si>
  <si>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</si>
  <si>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</si>
  <si>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</si>
  <si>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</si>
  <si>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</si>
  <si>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</si>
  <si>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</si>
  <si>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</si>
  <si>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</si>
  <si>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</si>
  <si>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</si>
  <si>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</si>
  <si>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</si>
  <si>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</si>
  <si>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</si>
  <si>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</si>
  <si>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</si>
  <si>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</si>
  <si>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</si>
  <si>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</si>
  <si>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</si>
  <si>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</si>
  <si>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</si>
  <si>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</si>
  <si>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</si>
  <si>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</si>
  <si>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</si>
  <si>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</si>
  <si>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</si>
  <si>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</si>
  <si>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</si>
  <si>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</si>
  <si>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</si>
  <si>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</si>
  <si>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</si>
  <si>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</si>
  <si>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</si>
  <si>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</si>
  <si>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</si>
  <si>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</si>
  <si>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</si>
  <si>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</si>
  <si>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</si>
  <si>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</si>
  <si>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</si>
  <si>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</si>
  <si>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</si>
  <si>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</si>
  <si>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</si>
  <si>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</si>
  <si>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</si>
  <si>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</si>
  <si>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</si>
  <si>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</si>
  <si>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</si>
  <si>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</si>
  <si>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</si>
  <si>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</si>
  <si>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</si>
  <si>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</si>
  <si>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</si>
  <si>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</si>
  <si>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</si>
  <si>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</si>
  <si>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</si>
  <si>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</si>
  <si>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</si>
  <si>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</si>
  <si>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</si>
  <si>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</si>
  <si>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</si>
  <si>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</si>
  <si>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</si>
  <si>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</si>
  <si>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</si>
  <si>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</si>
  <si>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</si>
  <si>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</si>
  <si>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</si>
  <si>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</si>
  <si>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</si>
  <si>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</si>
  <si>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</si>
  <si>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</si>
  <si>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</si>
  <si>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</si>
  <si>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</si>
  <si>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</si>
  <si>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</si>
  <si>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</si>
  <si>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</si>
  <si>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</si>
  <si>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</si>
  <si>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</si>
  <si>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</si>
  <si>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</si>
  <si>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</si>
  <si>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</si>
  <si>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</si>
  <si>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</si>
  <si>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</si>
  <si>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</si>
  <si>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</si>
  <si>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</si>
  <si>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</si>
  <si>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</si>
  <si>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</si>
  <si>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</si>
  <si>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</si>
  <si>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</si>
  <si>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</si>
  <si>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</si>
  <si>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</si>
  <si>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</si>
  <si>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</si>
  <si>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</si>
  <si>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</si>
  <si>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</si>
  <si>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</si>
  <si>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</si>
  <si>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</si>
  <si>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</si>
  <si>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</si>
  <si>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</si>
  <si>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</si>
  <si>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</si>
  <si>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</si>
  <si>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</si>
  <si>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</si>
  <si>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</si>
  <si>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</si>
  <si>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</si>
  <si>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</si>
  <si>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</si>
  <si>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</si>
  <si>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</si>
  <si>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</si>
  <si>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</si>
  <si>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</si>
  <si>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</si>
  <si>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</si>
  <si>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</si>
  <si>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</si>
  <si>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</si>
  <si>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</si>
  <si>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</si>
  <si>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</si>
  <si>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</si>
  <si>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</si>
  <si>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</si>
  <si>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</si>
  <si>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</si>
  <si>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</si>
  <si>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</si>
  <si>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</si>
  <si>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</si>
  <si>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</si>
  <si>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</si>
  <si>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</si>
  <si>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</si>
  <si>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</si>
  <si>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</si>
  <si>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</si>
  <si>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</si>
  <si>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</si>
  <si>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</si>
  <si>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</si>
  <si>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</si>
  <si>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</si>
  <si>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</si>
  <si>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</si>
  <si>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</si>
  <si>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</si>
  <si>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</si>
  <si>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</si>
  <si>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</si>
  <si>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</si>
  <si>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</si>
  <si>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</si>
  <si>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</si>
  <si>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</si>
  <si>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</si>
  <si>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</si>
  <si>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</si>
  <si>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</si>
  <si>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</si>
  <si>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</si>
  <si>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</si>
  <si>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</si>
  <si>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</si>
  <si>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</si>
  <si>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</si>
  <si>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</si>
  <si>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</si>
  <si>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</si>
  <si>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</si>
  <si>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</si>
  <si>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</si>
  <si>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</si>
  <si>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</si>
  <si>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</si>
  <si>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</si>
  <si>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</si>
  <si>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</si>
  <si>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</si>
  <si>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</si>
  <si>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</si>
  <si>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</si>
  <si>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</si>
  <si>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</si>
  <si>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</si>
  <si>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</si>
  <si>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</si>
  <si>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</si>
  <si>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</si>
  <si>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</si>
  <si>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</si>
  <si>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</si>
  <si>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</si>
  <si>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</si>
  <si>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</si>
  <si>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</si>
  <si>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</si>
  <si>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</si>
  <si>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</si>
  <si>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</si>
  <si>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</si>
  <si>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</si>
  <si>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</si>
  <si>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</si>
  <si>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</si>
  <si>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</si>
  <si>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</si>
  <si>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</si>
  <si>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</si>
  <si>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</si>
  <si>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</si>
  <si>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</si>
  <si>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</si>
  <si>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</si>
  <si>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</si>
  <si>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</si>
  <si>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</si>
  <si>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</si>
  <si>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</si>
  <si>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</si>
  <si>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</si>
  <si>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</si>
  <si>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</si>
  <si>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</si>
  <si>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</si>
  <si>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</si>
  <si>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</si>
  <si>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</si>
  <si>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</si>
  <si>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</si>
  <si>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</si>
  <si>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</si>
  <si>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</si>
  <si>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</si>
  <si>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</si>
  <si>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</si>
  <si>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</si>
  <si>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</si>
  <si>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</si>
  <si>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</si>
  <si>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</si>
  <si>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</si>
  <si>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</si>
  <si>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</si>
  <si>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</si>
  <si>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</si>
  <si>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</si>
  <si>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</si>
  <si>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</si>
  <si>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</si>
  <si>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</si>
  <si>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</si>
  <si>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</si>
  <si>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</si>
  <si>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</si>
  <si>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</si>
  <si>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</si>
  <si>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</si>
  <si>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</si>
  <si>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</si>
  <si>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</si>
  <si>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</si>
  <si>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</si>
  <si>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</si>
  <si>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</si>
  <si>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</si>
  <si>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</si>
  <si>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</si>
  <si>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</si>
  <si>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</si>
  <si>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</si>
  <si>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</si>
  <si>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</si>
  <si>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</si>
  <si>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</si>
  <si>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</si>
  <si>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</si>
  <si>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</si>
  <si>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</si>
  <si>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</si>
  <si>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</si>
  <si>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</si>
  <si>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</si>
  <si>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</si>
  <si>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</si>
  <si>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</si>
  <si>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</si>
  <si>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</si>
  <si>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</si>
  <si>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</si>
  <si>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</si>
  <si>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</si>
  <si>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</si>
  <si>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</si>
  <si>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</si>
  <si>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</si>
  <si>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</si>
  <si>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</si>
  <si>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</si>
  <si>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</si>
  <si>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</si>
  <si>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</si>
  <si>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</si>
  <si>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</si>
  <si>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</si>
  <si>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</si>
  <si>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</si>
  <si>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</si>
  <si>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</si>
  <si>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</si>
  <si>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</si>
  <si>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</si>
  <si>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</si>
  <si>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</si>
  <si>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</si>
  <si>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</si>
  <si>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</si>
  <si>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</si>
  <si>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</si>
  <si>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</si>
  <si>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</si>
  <si>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</si>
  <si>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</si>
  <si>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</si>
  <si>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</si>
  <si>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</si>
  <si>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</si>
  <si>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</si>
  <si>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</si>
  <si>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</si>
  <si>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</si>
  <si>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</si>
  <si>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</si>
  <si>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</si>
  <si>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</si>
  <si>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</si>
  <si>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</si>
  <si>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</si>
  <si>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</si>
  <si>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</si>
  <si>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</si>
  <si>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</si>
  <si>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</si>
  <si>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</si>
  <si>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</si>
  <si>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</si>
  <si>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</si>
  <si>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</si>
  <si>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</si>
  <si>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</si>
  <si>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</si>
  <si>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</si>
  <si>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</si>
  <si>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</si>
  <si>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</si>
  <si>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</si>
  <si>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</si>
  <si>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</si>
  <si>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</si>
  <si>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</si>
  <si>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</si>
  <si>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</si>
  <si>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</si>
  <si>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</si>
  <si>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</si>
  <si>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</si>
  <si>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</si>
  <si>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</si>
  <si>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</si>
  <si>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</si>
  <si>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</si>
  <si>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</si>
  <si>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</si>
  <si>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</si>
  <si>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</si>
  <si>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</si>
  <si>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</si>
  <si>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</si>
  <si>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</si>
  <si>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</si>
  <si>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</si>
  <si>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</si>
  <si>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</si>
  <si>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</si>
  <si>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</si>
  <si>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</si>
  <si>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</si>
  <si>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</si>
  <si>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</si>
  <si>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</si>
  <si>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</si>
  <si>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</si>
  <si>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</si>
  <si>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</si>
  <si>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</si>
  <si>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</si>
  <si>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</si>
  <si>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</si>
  <si>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</si>
  <si>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</si>
  <si>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</si>
  <si>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</si>
  <si>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</si>
  <si>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</si>
  <si>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</si>
  <si>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</si>
  <si>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</si>
  <si>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</si>
  <si>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</si>
  <si>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</si>
  <si>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</si>
  <si>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</si>
  <si>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</si>
  <si>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</si>
  <si>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</si>
  <si>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</si>
  <si>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</si>
  <si>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</si>
  <si>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</si>
  <si>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</si>
  <si>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</si>
  <si>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</si>
  <si>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</si>
  <si>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</si>
  <si>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</si>
  <si>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</si>
  <si>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</si>
  <si>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</si>
  <si>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</si>
  <si>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</si>
  <si>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</si>
  <si>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</si>
  <si>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</si>
  <si>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</si>
  <si>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</si>
  <si>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</si>
  <si>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</si>
  <si>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</si>
  <si>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</si>
  <si>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</si>
  <si>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</si>
  <si>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</si>
  <si>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</si>
  <si>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</si>
  <si>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</si>
  <si>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</si>
  <si>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</si>
  <si>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</si>
  <si>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</si>
  <si>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</si>
  <si>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</si>
  <si>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</si>
  <si>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</si>
  <si>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</si>
  <si>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</si>
  <si>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</si>
  <si>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</si>
  <si>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</si>
  <si>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</si>
  <si>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</si>
  <si>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</si>
  <si>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</si>
  <si>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</si>
  <si>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</si>
  <si>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</si>
  <si>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</si>
  <si>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</si>
  <si>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</si>
  <si>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</si>
  <si>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</si>
  <si>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</si>
  <si>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</si>
  <si>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</si>
  <si>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</si>
  <si>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</si>
  <si>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</si>
  <si>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</si>
  <si>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</si>
  <si>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</si>
  <si>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</si>
  <si>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</si>
  <si>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</si>
  <si>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</si>
  <si>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</si>
  <si>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</si>
  <si>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</si>
  <si>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</si>
  <si>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</si>
  <si>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</si>
  <si>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</si>
  <si>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</si>
  <si>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</si>
  <si>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</si>
  <si>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</si>
  <si>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</si>
  <si>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</si>
  <si>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</si>
  <si>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</si>
  <si>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</si>
  <si>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</si>
  <si>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</si>
  <si>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</si>
  <si>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</si>
  <si>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</si>
  <si>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</si>
  <si>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</si>
  <si>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</si>
  <si>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</si>
  <si>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</si>
  <si>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</si>
  <si>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</si>
  <si>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</si>
  <si>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</si>
  <si>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</si>
  <si>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</si>
  <si>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</si>
  <si>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</si>
  <si>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</si>
  <si>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</si>
  <si>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</si>
  <si>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</si>
  <si>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</si>
  <si>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</si>
  <si>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</si>
  <si>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</si>
  <si>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</si>
  <si>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</si>
  <si>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</si>
  <si>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</si>
  <si>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</si>
  <si>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</si>
  <si>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</si>
  <si>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</si>
  <si>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</si>
  <si>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</si>
  <si>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</si>
  <si>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</si>
  <si>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</si>
  <si>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</si>
  <si>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</si>
  <si>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</si>
  <si>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</si>
  <si>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</si>
  <si>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</si>
  <si>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</si>
  <si>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</si>
  <si>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</si>
  <si>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</si>
  <si>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</si>
  <si>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</si>
  <si>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</si>
  <si>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</si>
  <si>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</si>
  <si>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</si>
  <si>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</si>
  <si>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</si>
  <si>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</si>
  <si>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</si>
  <si>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</si>
  <si>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</si>
  <si>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</si>
  <si>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</si>
  <si>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</si>
  <si>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</si>
  <si>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</si>
  <si>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</si>
  <si>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</si>
  <si>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</si>
  <si>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</si>
  <si>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</si>
  <si>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</si>
  <si>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</si>
  <si>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</si>
  <si>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</si>
  <si>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</si>
  <si>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</si>
  <si>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</si>
  <si>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</si>
  <si>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</si>
  <si>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</si>
  <si>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</si>
  <si>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</si>
  <si>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</si>
  <si>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</si>
  <si>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</si>
  <si>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</si>
  <si>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</si>
  <si>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</si>
  <si>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</si>
  <si>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</si>
  <si>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</si>
  <si>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</si>
  <si>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</si>
  <si>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</si>
  <si>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</si>
  <si>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</si>
  <si>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</si>
  <si>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</si>
  <si>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</si>
  <si>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</si>
  <si>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</si>
  <si>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</si>
  <si>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</si>
  <si>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</si>
  <si>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</si>
  <si>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</si>
  <si>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</si>
  <si>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</si>
  <si>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</si>
  <si>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</si>
  <si>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</si>
  <si>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</si>
  <si>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</si>
  <si>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</si>
  <si>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</si>
  <si>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</si>
  <si>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</si>
  <si>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</si>
  <si>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</si>
  <si>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</si>
  <si>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</si>
  <si>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</si>
  <si>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</si>
  <si>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</si>
  <si>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</si>
  <si>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</si>
  <si>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</si>
  <si>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</si>
  <si>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</si>
  <si>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</si>
  <si>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</si>
  <si>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</si>
  <si>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</si>
  <si>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</si>
  <si>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</si>
  <si>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</si>
  <si>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</si>
  <si>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</si>
  <si>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</si>
  <si>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</si>
  <si>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</si>
  <si>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</si>
  <si>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</si>
  <si>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</si>
  <si>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</si>
  <si>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</si>
  <si>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</si>
  <si>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</si>
  <si>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</si>
  <si>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</si>
  <si>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</si>
  <si>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</si>
  <si>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</si>
  <si>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</si>
  <si>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</si>
  <si>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</si>
  <si>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</si>
  <si>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</si>
  <si>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</si>
  <si>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</si>
  <si>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</si>
  <si>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</si>
  <si>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</si>
  <si>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</si>
  <si>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</si>
  <si>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</si>
  <si>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</si>
  <si>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</si>
  <si>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</si>
  <si>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</si>
  <si>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</si>
  <si>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</si>
  <si>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</si>
  <si>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</si>
  <si>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</si>
  <si>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</si>
  <si>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</si>
  <si>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</si>
  <si>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</si>
  <si>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</si>
  <si>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</si>
  <si>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</si>
  <si>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</si>
  <si>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</si>
  <si>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</si>
  <si>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</si>
  <si>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</si>
  <si>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</si>
  <si>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</si>
  <si>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</si>
  <si>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</si>
  <si>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</si>
  <si>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</si>
  <si>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</si>
  <si>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</si>
  <si>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</si>
  <si>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</si>
  <si>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</si>
  <si>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</si>
  <si>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</si>
  <si>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</si>
  <si>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</si>
  <si>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</si>
  <si>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</si>
  <si>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</si>
  <si>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</si>
  <si>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</si>
  <si>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</si>
  <si>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</si>
  <si>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</si>
  <si>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</si>
  <si>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</si>
  <si>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</si>
  <si>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</si>
  <si>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</si>
  <si>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</si>
  <si>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</si>
  <si>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</si>
  <si>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</si>
  <si>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</si>
  <si>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</si>
  <si>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</si>
  <si>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</si>
  <si>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</si>
  <si>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</si>
  <si>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</si>
  <si>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</si>
  <si>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</si>
  <si>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</si>
  <si>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</si>
  <si>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</si>
  <si>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</si>
  <si>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</si>
  <si>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</si>
  <si>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</si>
  <si>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</si>
  <si>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</si>
  <si>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</si>
  <si>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</si>
  <si>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</si>
  <si>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</si>
  <si>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</si>
  <si>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</si>
  <si>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</si>
  <si>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</si>
  <si>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</si>
  <si>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</si>
  <si>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</si>
  <si>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</si>
  <si>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</si>
  <si>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</si>
  <si>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</si>
  <si>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</si>
  <si>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</si>
  <si>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</si>
  <si>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</si>
  <si>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</si>
  <si>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</si>
  <si>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</si>
  <si>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</si>
  <si>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</si>
  <si>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</si>
  <si>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</si>
  <si>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</si>
  <si>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</si>
  <si>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</si>
  <si>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</si>
  <si>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</si>
  <si>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</si>
  <si>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</si>
  <si>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</si>
  <si>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</si>
  <si>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</si>
  <si>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</si>
  <si>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</si>
  <si>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</si>
  <si>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</si>
  <si>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</si>
  <si>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</si>
  <si>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</si>
  <si>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</si>
  <si>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</si>
  <si>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</si>
  <si>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</si>
  <si>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</si>
  <si>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</si>
  <si>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</si>
  <si>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</si>
  <si>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</si>
  <si>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</si>
  <si>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</si>
  <si>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</si>
  <si>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</si>
  <si>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</si>
  <si>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</si>
  <si>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</si>
  <si>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</si>
  <si>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</si>
  <si>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</si>
  <si>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</si>
  <si>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</si>
  <si>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</si>
  <si>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</si>
  <si>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</si>
  <si>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</si>
  <si>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</si>
  <si>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</si>
  <si>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</si>
  <si>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</si>
  <si>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</si>
  <si>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</si>
  <si>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</si>
  <si>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</si>
  <si>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</si>
  <si>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</si>
  <si>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</si>
  <si>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</si>
  <si>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</si>
  <si>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</si>
  <si>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</si>
  <si>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</si>
  <si>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</si>
  <si>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</si>
  <si>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</si>
  <si>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</si>
  <si>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</si>
  <si>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</si>
  <si>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</si>
  <si>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</si>
  <si>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</si>
  <si>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</si>
  <si>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</si>
  <si>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</si>
  <si>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</si>
  <si>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</si>
  <si>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</si>
  <si>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</si>
  <si>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</si>
  <si>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</si>
  <si>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</si>
  <si>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</si>
  <si>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</si>
  <si>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</si>
  <si>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</si>
  <si>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</si>
  <si>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</si>
  <si>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</si>
  <si>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</si>
  <si>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</si>
  <si>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</si>
  <si>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</si>
  <si>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</si>
  <si>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</si>
  <si>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</si>
  <si>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</si>
  <si>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</si>
  <si>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</si>
  <si>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</si>
  <si>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</si>
  <si>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</si>
  <si>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</si>
  <si>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</si>
  <si>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</si>
  <si>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</si>
  <si>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</si>
  <si>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</si>
  <si>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</si>
  <si>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</si>
  <si>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</si>
  <si>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</si>
  <si>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</si>
  <si>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</si>
  <si>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</si>
  <si>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</si>
  <si>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</si>
  <si>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</si>
  <si>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</si>
  <si>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</si>
  <si>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</si>
  <si>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</si>
  <si>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</si>
  <si>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</si>
  <si>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</si>
  <si>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</si>
  <si>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</si>
  <si>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</si>
  <si>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</si>
  <si>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</si>
  <si>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</si>
  <si>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</si>
  <si>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</si>
  <si>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</si>
  <si>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</si>
  <si>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</si>
  <si>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</si>
  <si>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</si>
  <si>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</si>
  <si>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</si>
  <si>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</si>
  <si>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</si>
  <si>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</si>
  <si>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</si>
  <si>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</si>
  <si>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</si>
  <si>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</si>
  <si>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</si>
  <si>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</si>
  <si>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</si>
  <si>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</si>
  <si>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</si>
  <si>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</si>
  <si>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</si>
  <si>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</si>
  <si>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</si>
  <si>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</si>
  <si>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</si>
  <si>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</si>
  <si>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</si>
  <si>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</si>
  <si>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</si>
  <si>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</si>
  <si>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</si>
  <si>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</si>
  <si>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</si>
  <si>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</si>
  <si>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</si>
  <si>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</si>
  <si>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</si>
  <si>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</si>
  <si>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</si>
  <si>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</si>
  <si>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</si>
  <si>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</si>
  <si>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</si>
  <si>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</si>
  <si>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</si>
  <si>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</si>
  <si>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</si>
  <si>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</si>
  <si>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</si>
  <si>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</si>
  <si>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</si>
  <si>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</si>
  <si>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</si>
  <si>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</si>
  <si>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</si>
  <si>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</si>
  <si>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</si>
  <si>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</si>
  <si>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</si>
  <si>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</si>
  <si>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</si>
  <si>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</si>
  <si>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</si>
  <si>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</si>
  <si>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</si>
  <si>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</si>
  <si>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</si>
  <si>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</si>
  <si>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</si>
  <si>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</si>
  <si>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</si>
  <si>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</si>
  <si>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</si>
  <si>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</si>
  <si>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</si>
  <si>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</si>
  <si>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</si>
  <si>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</si>
  <si>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</si>
  <si>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</si>
  <si>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</si>
  <si>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</si>
  <si>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</si>
  <si>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</si>
  <si>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</si>
  <si>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</si>
  <si>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</si>
  <si>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</si>
  <si>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</si>
  <si>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</si>
  <si>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</si>
  <si>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</si>
  <si>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</si>
  <si>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</si>
  <si>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</si>
  <si>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</si>
  <si>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</si>
  <si>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</si>
  <si>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</si>
  <si>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</si>
  <si>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</si>
  <si>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</si>
  <si>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</si>
  <si>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</si>
  <si>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</si>
  <si>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</si>
  <si>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</si>
  <si>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</si>
  <si>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</si>
  <si>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</si>
  <si>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</si>
  <si>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</si>
  <si>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</si>
  <si>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</si>
  <si>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</si>
  <si>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</si>
  <si>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</si>
  <si>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</si>
  <si>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</si>
  <si>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</si>
  <si>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</si>
  <si>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</si>
  <si>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</si>
  <si>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</si>
  <si>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</si>
  <si>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</si>
  <si>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</si>
  <si>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</si>
  <si>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</si>
  <si>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</si>
  <si>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</si>
  <si>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</si>
  <si>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</si>
  <si>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</si>
  <si>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</si>
  <si>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</si>
  <si>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</si>
  <si>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</si>
  <si>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</si>
  <si>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</si>
  <si>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</si>
  <si>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</si>
  <si>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</si>
  <si>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</si>
  <si>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</si>
  <si>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</si>
  <si>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</si>
  <si>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</si>
  <si>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</si>
  <si>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</si>
  <si>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</si>
  <si>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</si>
  <si>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</si>
  <si>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</si>
  <si>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</si>
  <si>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</si>
  <si>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</si>
  <si>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</si>
  <si>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</si>
  <si>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</si>
  <si>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</si>
  <si>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</si>
  <si>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</si>
  <si>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</si>
  <si>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</si>
  <si>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</si>
  <si>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</si>
  <si>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</si>
  <si>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</si>
  <si>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</si>
  <si>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</si>
  <si>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</si>
  <si>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</si>
  <si>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</si>
  <si>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</si>
  <si>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</si>
  <si>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</si>
  <si>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</si>
  <si>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</si>
  <si>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</si>
  <si>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</si>
  <si>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</si>
  <si>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</si>
  <si>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</si>
  <si>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</si>
  <si>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</si>
  <si>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</si>
  <si>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</si>
  <si>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</si>
  <si>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</si>
  <si>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</si>
  <si>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</si>
  <si>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</si>
  <si>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</si>
  <si>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</si>
  <si>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</si>
  <si>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</si>
  <si>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</si>
  <si>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</si>
  <si>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</si>
  <si>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</si>
  <si>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</si>
  <si>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</si>
  <si>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</si>
  <si>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</si>
  <si>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</si>
  <si>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</si>
  <si>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</si>
  <si>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</si>
  <si>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</si>
  <si>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</si>
  <si>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</si>
  <si>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</si>
  <si>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</si>
  <si>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</si>
  <si>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</si>
  <si>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</si>
  <si>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</si>
  <si>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</si>
  <si>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</si>
  <si>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</si>
  <si>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</si>
  <si>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</si>
  <si>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</si>
  <si>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</si>
  <si>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</si>
  <si>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</si>
  <si>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</si>
  <si>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</si>
  <si>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</si>
  <si>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</si>
  <si>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</si>
  <si>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</si>
  <si>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</si>
  <si>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</si>
  <si>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</si>
  <si>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</si>
  <si>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</si>
  <si>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</si>
  <si>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</si>
  <si>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</si>
  <si>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</si>
  <si>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</si>
  <si>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</si>
  <si>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</si>
  <si>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</si>
  <si>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</si>
  <si>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</si>
  <si>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</si>
  <si>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</si>
  <si>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</si>
  <si>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</si>
  <si>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</si>
  <si>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</si>
  <si>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</si>
  <si>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</si>
  <si>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</si>
  <si>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</si>
  <si>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</si>
  <si>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</si>
  <si>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</si>
  <si>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</si>
  <si>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</si>
  <si>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</si>
  <si>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</si>
  <si>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</si>
  <si>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</si>
  <si>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</si>
  <si>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</si>
  <si>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</si>
  <si>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</si>
  <si>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</si>
  <si>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</si>
  <si>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</si>
  <si>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</si>
  <si>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</si>
  <si>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</si>
  <si>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</si>
  <si>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</si>
  <si>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</si>
  <si>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</si>
  <si>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</si>
  <si>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</si>
  <si>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</si>
  <si>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</si>
  <si>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</si>
  <si>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</si>
  <si>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</si>
  <si>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</si>
  <si>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</si>
  <si>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</si>
  <si>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</si>
  <si>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</si>
  <si>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</si>
  <si>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</si>
  <si>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</si>
  <si>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</si>
  <si>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</si>
  <si>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</si>
  <si>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</si>
  <si>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</si>
  <si>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</si>
  <si>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</si>
  <si>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</si>
  <si>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</si>
  <si>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</si>
  <si>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</si>
  <si>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</si>
  <si>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</si>
  <si>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</si>
  <si>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</si>
  <si>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</si>
  <si>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</si>
  <si>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</si>
  <si>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</si>
  <si>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</si>
  <si>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</si>
  <si>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</si>
  <si>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</si>
  <si>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</si>
  <si>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</si>
  <si>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</si>
  <si>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</si>
  <si>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</si>
  <si>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</si>
  <si>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</si>
  <si>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</si>
  <si>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</si>
  <si>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</si>
  <si>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</si>
  <si>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</si>
  <si>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</si>
  <si>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</si>
  <si>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</si>
  <si>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</si>
  <si>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</si>
  <si>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</si>
  <si>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</si>
  <si>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</si>
  <si>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</si>
  <si>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</si>
  <si>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</si>
  <si>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</si>
  <si>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</si>
  <si>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</si>
  <si>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</si>
  <si>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</si>
  <si>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</si>
  <si>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</si>
  <si>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</si>
  <si>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</si>
  <si>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</si>
  <si>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</si>
  <si>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</si>
  <si>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</si>
  <si>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</si>
  <si>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</si>
  <si>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</si>
  <si>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</si>
  <si>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</si>
  <si>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</si>
  <si>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</si>
  <si>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</si>
  <si>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</si>
  <si>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</si>
  <si>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</si>
  <si>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</si>
  <si>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</si>
  <si>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</si>
  <si>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</si>
  <si>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</si>
  <si>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</si>
  <si>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</si>
  <si>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</si>
  <si>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</si>
  <si>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</si>
  <si>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</si>
  <si>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</si>
  <si>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</si>
  <si>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</si>
  <si>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</si>
  <si>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</si>
  <si>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</si>
  <si>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</si>
  <si>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</si>
  <si>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</si>
  <si>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</si>
  <si>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</si>
  <si>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</si>
  <si>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</si>
  <si>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</si>
  <si>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</si>
  <si>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</si>
  <si>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</si>
  <si>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</si>
  <si>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</si>
  <si>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</si>
  <si>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</si>
  <si>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</si>
  <si>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</si>
  <si>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</si>
  <si>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</si>
  <si>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</si>
  <si>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</si>
  <si>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</si>
  <si>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</si>
  <si>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</si>
  <si>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</si>
  <si>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</si>
  <si>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</si>
  <si>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</si>
  <si>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</si>
  <si>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</si>
  <si>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</si>
  <si>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</si>
  <si>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</si>
  <si>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</si>
  <si>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</si>
  <si>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</si>
  <si>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</si>
  <si>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</si>
  <si>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</si>
  <si>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</si>
  <si>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</si>
  <si>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</si>
  <si>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</si>
  <si>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</si>
  <si>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</si>
  <si>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</si>
  <si>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</si>
  <si>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</si>
  <si>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</si>
  <si>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</si>
  <si>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</si>
  <si>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</si>
  <si>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</si>
  <si>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</si>
  <si>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</si>
  <si>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</si>
  <si>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</si>
  <si>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</si>
  <si>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</si>
  <si>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</si>
  <si>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</si>
  <si>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</si>
  <si>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</si>
  <si>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</si>
  <si>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</si>
  <si>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</si>
  <si>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</si>
  <si>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</si>
  <si>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</si>
  <si>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</si>
  <si>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</si>
  <si>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</si>
  <si>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</si>
  <si>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</si>
  <si>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</si>
  <si>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</si>
  <si>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</si>
  <si>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</si>
  <si>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</si>
  <si>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</si>
  <si>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</si>
  <si>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</si>
  <si>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</si>
  <si>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</si>
  <si>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</si>
  <si>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</si>
  <si>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</si>
  <si>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</si>
  <si>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</si>
  <si>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</si>
  <si>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</si>
  <si>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</si>
  <si>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</si>
  <si>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</si>
  <si>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</si>
  <si>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</si>
  <si>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</si>
  <si>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</si>
  <si>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</si>
  <si>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</si>
  <si>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</si>
  <si>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</si>
  <si>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</si>
  <si>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</si>
  <si>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</si>
  <si>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</si>
  <si>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</si>
  <si>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</si>
  <si>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</si>
  <si>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</si>
  <si>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</si>
  <si>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</si>
  <si>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</si>
  <si>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</si>
  <si>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</si>
  <si>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</si>
  <si>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</si>
  <si>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</si>
  <si>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</si>
  <si>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</si>
  <si>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</si>
  <si>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</si>
  <si>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</si>
  <si>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</si>
  <si>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</si>
  <si>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</si>
  <si>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</si>
  <si>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</si>
  <si>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</si>
  <si>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</si>
  <si>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</si>
  <si>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</si>
  <si>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</si>
  <si>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</si>
  <si>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</si>
  <si>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</si>
  <si>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</si>
  <si>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</si>
  <si>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</si>
  <si>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</si>
  <si>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</si>
  <si>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</si>
  <si>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</si>
  <si>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</si>
  <si>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</si>
  <si>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</si>
  <si>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</si>
  <si>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</si>
  <si>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</si>
  <si>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</si>
  <si>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</si>
  <si>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</si>
  <si>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</si>
  <si>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</si>
  <si>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</si>
  <si>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</si>
  <si>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</si>
  <si>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</si>
  <si>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</si>
  <si>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</si>
  <si>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</si>
  <si>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</si>
  <si>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</si>
  <si>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</si>
  <si>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</si>
  <si>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</si>
  <si>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</si>
  <si>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</si>
  <si>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</si>
  <si>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</si>
  <si>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</si>
  <si>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</si>
  <si>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</si>
  <si>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</si>
  <si>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</si>
  <si>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</si>
  <si>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</si>
  <si>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</si>
  <si>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</si>
  <si>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</si>
  <si>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</si>
  <si>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</si>
  <si>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</si>
  <si>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</si>
  <si>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</si>
  <si>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</si>
  <si>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</si>
  <si>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</si>
  <si>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</si>
  <si>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</si>
  <si>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</si>
  <si>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</si>
  <si>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</si>
  <si>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</si>
  <si>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</si>
  <si>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</si>
  <si>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</si>
  <si>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</si>
  <si>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</si>
  <si>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</si>
  <si>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</si>
  <si>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</si>
  <si>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</si>
  <si>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</si>
  <si>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</si>
  <si>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</si>
  <si>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</si>
  <si>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</si>
  <si>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</si>
  <si>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</si>
  <si>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</si>
  <si>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</si>
  <si>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</si>
  <si>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</si>
  <si>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</si>
  <si>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</si>
  <si>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</si>
  <si>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</si>
  <si>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</si>
  <si>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</si>
  <si>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</si>
  <si>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</si>
  <si>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</si>
  <si>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</si>
  <si>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</si>
  <si>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</si>
  <si>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</si>
  <si>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</si>
  <si>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</si>
  <si>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</si>
  <si>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</si>
  <si>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</si>
  <si>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</si>
  <si>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</si>
  <si>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</si>
  <si>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</si>
  <si>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</si>
  <si>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</si>
  <si>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</si>
  <si>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</si>
  <si>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</si>
  <si>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</si>
  <si>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</si>
  <si>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</si>
  <si>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</si>
  <si>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</si>
  <si>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</si>
  <si>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</si>
  <si>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</si>
  <si>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</si>
  <si>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</si>
  <si>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</si>
  <si>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</si>
  <si>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</si>
  <si>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</si>
  <si>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</si>
  <si>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</si>
  <si>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</si>
  <si>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</si>
  <si>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</si>
  <si>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</si>
  <si>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</si>
  <si>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</si>
  <si>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</si>
  <si>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</si>
  <si>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</si>
  <si>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</si>
  <si>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</si>
  <si>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</si>
  <si>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</si>
  <si>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</si>
  <si>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</si>
  <si>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</si>
  <si>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</si>
  <si>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</si>
  <si>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</si>
  <si>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</si>
  <si>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</si>
  <si>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</si>
  <si>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</si>
  <si>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</si>
  <si>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</si>
  <si>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</si>
  <si>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</si>
  <si>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</si>
  <si>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</si>
  <si>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</si>
  <si>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</si>
  <si>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</si>
  <si>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</si>
  <si>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</si>
  <si>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</si>
  <si>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</si>
  <si>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</si>
  <si>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</si>
  <si>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</si>
  <si>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</si>
  <si>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</si>
  <si>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</si>
  <si>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</si>
  <si>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</si>
  <si>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</si>
  <si>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</si>
  <si>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</si>
  <si>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</si>
  <si>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</si>
  <si>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</si>
  <si>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</si>
  <si>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</si>
  <si>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</si>
  <si>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</si>
  <si>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</si>
  <si>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</si>
  <si>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</si>
  <si>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</si>
  <si>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</si>
  <si>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</si>
  <si>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</si>
  <si>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</si>
  <si>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</si>
  <si>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</si>
  <si>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</si>
  <si>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</si>
  <si>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</si>
  <si>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</si>
  <si>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</si>
  <si>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</si>
  <si>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</si>
  <si>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</si>
  <si>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</si>
  <si>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</si>
  <si>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</si>
  <si>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</si>
  <si>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</si>
  <si>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</si>
  <si>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</si>
  <si>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</si>
  <si>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</si>
  <si>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</si>
  <si>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</si>
  <si>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</si>
  <si>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</si>
  <si>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</si>
  <si>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</si>
  <si>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</si>
  <si>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</si>
  <si>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</si>
  <si>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</si>
  <si>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</si>
  <si>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</si>
  <si>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</si>
  <si>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</si>
  <si>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</si>
  <si>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</si>
  <si>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</si>
  <si>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</si>
  <si>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</si>
  <si>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</si>
  <si>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</si>
  <si>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</si>
  <si>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</si>
  <si>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</si>
  <si>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</si>
  <si>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</si>
  <si>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</si>
  <si>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</si>
  <si>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</si>
  <si>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</si>
  <si>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</si>
  <si>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</si>
  <si>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</si>
  <si>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</si>
  <si>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</si>
  <si>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</si>
  <si>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</si>
  <si>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</si>
  <si>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</si>
  <si>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</si>
  <si>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</si>
  <si>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</si>
  <si>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</si>
  <si>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</si>
  <si>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</si>
  <si>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</si>
  <si>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</si>
  <si>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</si>
  <si>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</si>
  <si>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</si>
  <si>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</si>
  <si>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</si>
  <si>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</si>
  <si>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</si>
  <si>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</si>
  <si>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</si>
  <si>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</si>
  <si>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</si>
  <si>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</si>
  <si>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</si>
  <si>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</si>
  <si>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</si>
  <si>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</si>
  <si>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</si>
  <si>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</si>
  <si>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</si>
  <si>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</si>
  <si>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</si>
  <si>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</si>
  <si>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</si>
  <si>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</si>
  <si>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</si>
  <si>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</si>
  <si>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</si>
  <si>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</si>
  <si>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</si>
  <si>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</si>
  <si>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</si>
  <si>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</si>
  <si>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</si>
  <si>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</si>
  <si>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</si>
  <si>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</si>
  <si>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</si>
  <si>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</si>
  <si>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</si>
  <si>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</si>
  <si>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</si>
  <si>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</si>
  <si>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</si>
  <si>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</si>
  <si>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</si>
  <si>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</si>
  <si>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</si>
  <si>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</si>
  <si>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</si>
  <si>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</si>
  <si>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</si>
  <si>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</si>
  <si>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</si>
  <si>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</si>
  <si>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</si>
  <si>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</si>
  <si>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</si>
  <si>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</si>
  <si>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</si>
  <si>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</si>
  <si>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</si>
  <si>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</si>
  <si>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</si>
  <si>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</si>
  <si>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</si>
  <si>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</si>
  <si>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</si>
  <si>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</si>
  <si>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</si>
  <si>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</si>
  <si>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</si>
  <si>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</si>
  <si>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</si>
  <si>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</si>
  <si>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</si>
  <si>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</si>
  <si>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</si>
  <si>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</si>
  <si>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</si>
  <si>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</si>
  <si>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</si>
  <si>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</si>
  <si>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</si>
  <si>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</si>
  <si>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</si>
  <si>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</si>
  <si>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</si>
  <si>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</si>
  <si>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</si>
  <si>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</si>
  <si>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</si>
  <si>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</si>
  <si>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</si>
  <si>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</si>
  <si>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</si>
  <si>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</si>
  <si>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</si>
  <si>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</si>
  <si>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</si>
  <si>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</si>
  <si>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</si>
  <si>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</si>
  <si>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</si>
  <si>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</si>
  <si>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</si>
  <si>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</si>
  <si>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</si>
  <si>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</si>
  <si>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</si>
  <si>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</si>
  <si>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</si>
  <si>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</si>
  <si>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</si>
  <si>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</si>
  <si>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</si>
  <si>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</si>
  <si>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</si>
  <si>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</si>
  <si>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</si>
  <si>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</si>
  <si>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</si>
  <si>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</si>
  <si>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</si>
  <si>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</si>
  <si>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</si>
  <si>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</si>
  <si>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</si>
  <si>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</si>
  <si>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</si>
  <si>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</si>
  <si>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</si>
  <si>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</si>
  <si>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</si>
  <si>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</si>
  <si>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</si>
  <si>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</si>
  <si>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</si>
  <si>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</si>
  <si>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</si>
  <si>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</si>
  <si>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</si>
  <si>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</si>
  <si>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</si>
  <si>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</si>
  <si>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</si>
  <si>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</si>
  <si>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</si>
  <si>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</si>
  <si>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</si>
  <si>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</si>
  <si>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</si>
  <si>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</si>
  <si>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</si>
  <si>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</si>
  <si>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</si>
  <si>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</si>
  <si>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</si>
  <si>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</si>
  <si>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</si>
  <si>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</si>
  <si>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</si>
  <si>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</si>
  <si>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</si>
  <si>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</si>
  <si>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</si>
  <si>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</si>
  <si>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</si>
  <si>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</si>
  <si>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</si>
  <si>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</si>
  <si>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</si>
  <si>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</si>
  <si>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</si>
  <si>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</si>
  <si>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</si>
  <si>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</si>
  <si>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</si>
  <si>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</si>
  <si>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</si>
  <si>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</si>
  <si>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</si>
  <si>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</si>
  <si>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</si>
  <si>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</si>
  <si>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</si>
  <si>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</si>
  <si>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</si>
  <si>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</si>
  <si>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</si>
  <si>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</si>
  <si>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</si>
  <si>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</si>
  <si>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</si>
  <si>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</si>
  <si>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</si>
  <si>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</si>
  <si>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</si>
  <si>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</si>
  <si>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</si>
  <si>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</si>
  <si>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</si>
  <si>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</si>
  <si>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</si>
  <si>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</si>
  <si>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</si>
  <si>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</si>
  <si>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</si>
  <si>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</si>
  <si>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</si>
  <si>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</si>
  <si>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</si>
  <si>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</si>
  <si>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</si>
  <si>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</si>
  <si>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</si>
  <si>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</si>
  <si>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</si>
  <si>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</si>
  <si>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</si>
  <si>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</si>
  <si>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</si>
  <si>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</si>
  <si>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</si>
  <si>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</si>
  <si>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</si>
  <si>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</si>
  <si>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</si>
  <si>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</si>
  <si>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</si>
  <si>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</si>
  <si>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</si>
  <si>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</si>
  <si>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</si>
  <si>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</si>
  <si>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</si>
  <si>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</si>
  <si>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</si>
  <si>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</si>
  <si>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</si>
  <si>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</si>
  <si>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</si>
  <si>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</si>
  <si>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</si>
  <si>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</si>
  <si>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</si>
  <si>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</si>
  <si>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</si>
  <si>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</si>
  <si>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</si>
  <si>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</si>
  <si>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</si>
  <si>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</si>
  <si>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</si>
  <si>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</si>
  <si>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</si>
  <si>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</si>
  <si>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</si>
  <si>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</si>
  <si>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</si>
  <si>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</si>
  <si>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</si>
  <si>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</si>
  <si>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</si>
  <si>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</si>
  <si>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</si>
  <si>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</si>
  <si>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</si>
  <si>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</si>
  <si>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</si>
  <si>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</si>
  <si>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</si>
  <si>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</si>
  <si>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</si>
  <si>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</si>
  <si>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</si>
  <si>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</si>
  <si>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</si>
  <si>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</si>
  <si>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</si>
  <si>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</si>
  <si>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</si>
  <si>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</si>
  <si>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</si>
  <si>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</si>
  <si>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</si>
  <si>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</si>
  <si>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</si>
  <si>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</si>
  <si>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</si>
  <si>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</si>
  <si>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</si>
  <si>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</si>
  <si>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</si>
  <si>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</si>
  <si>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</si>
  <si>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</si>
  <si>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</si>
  <si>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</si>
  <si>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</si>
  <si>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</si>
  <si>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</si>
  <si>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</si>
  <si>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</si>
  <si>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</si>
  <si>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</si>
  <si>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</si>
  <si>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</si>
  <si>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</si>
  <si>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</si>
  <si>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</si>
  <si>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</si>
  <si>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</si>
  <si>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</si>
  <si>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</si>
  <si>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</si>
  <si>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</si>
  <si>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</si>
  <si>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</si>
  <si>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</si>
  <si>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</si>
  <si>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</si>
  <si>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</si>
  <si>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</si>
  <si>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</si>
  <si>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</si>
  <si>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</si>
  <si>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</si>
  <si>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</si>
  <si>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</si>
  <si>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</si>
  <si>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</si>
  <si>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</si>
  <si>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</si>
  <si>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</si>
  <si>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</si>
  <si>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</si>
  <si>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</si>
  <si>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</si>
  <si>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</si>
  <si>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</si>
  <si>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</si>
  <si>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</si>
  <si>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</si>
  <si>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</si>
  <si>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</si>
  <si>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</si>
  <si>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</si>
  <si>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</si>
  <si>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</si>
  <si>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</si>
  <si>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</si>
  <si>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</si>
  <si>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</si>
  <si>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</si>
  <si>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</si>
  <si>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</si>
  <si>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</si>
  <si>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</si>
  <si>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</si>
  <si>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</si>
  <si>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</si>
  <si>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</si>
  <si>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</si>
  <si>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</si>
  <si>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</si>
  <si>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</si>
  <si>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</si>
  <si>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</si>
  <si>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</si>
  <si>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</si>
  <si>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</si>
  <si>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</si>
  <si>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</si>
  <si>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</si>
  <si>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</si>
  <si>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</si>
  <si>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</si>
  <si>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</si>
  <si>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</si>
  <si>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</si>
  <si>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</si>
  <si>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</si>
  <si>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</si>
  <si>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</si>
  <si>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</si>
  <si>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</si>
  <si>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</si>
  <si>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</si>
  <si>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</si>
  <si>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</si>
  <si>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</si>
  <si>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</si>
  <si>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</si>
  <si>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</si>
  <si>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</si>
  <si>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</si>
  <si>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</si>
  <si>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</si>
  <si>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</si>
  <si>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</si>
  <si>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</si>
  <si>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</si>
  <si>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</si>
  <si>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</si>
  <si>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</si>
  <si>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</si>
  <si>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</si>
  <si>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</si>
  <si>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</si>
  <si>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</si>
  <si>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</si>
  <si>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</si>
  <si>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</si>
  <si>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</si>
  <si>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</si>
  <si>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</si>
  <si>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</si>
  <si>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</si>
  <si>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</si>
  <si>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</si>
  <si>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</si>
  <si>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</si>
  <si>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</si>
  <si>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</si>
  <si>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</si>
  <si>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</si>
  <si>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</si>
  <si>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</si>
  <si>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</si>
  <si>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</si>
  <si>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</si>
  <si>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</si>
  <si>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</si>
  <si>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</si>
  <si>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</si>
  <si>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</si>
  <si>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</si>
  <si>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</si>
  <si>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</si>
  <si>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</si>
  <si>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</si>
  <si>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</si>
  <si>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</si>
  <si>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</si>
  <si>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</si>
  <si>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</si>
  <si>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</si>
  <si>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</si>
  <si>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</si>
  <si>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</si>
  <si>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</si>
  <si>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</si>
  <si>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</si>
  <si>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</si>
  <si>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</si>
  <si>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</si>
  <si>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</si>
  <si>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</si>
  <si>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</si>
  <si>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</si>
  <si>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</si>
  <si>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</si>
  <si>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</si>
  <si>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</si>
  <si>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</si>
  <si>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</si>
  <si>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</si>
  <si>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</si>
  <si>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</si>
  <si>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</si>
  <si>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</si>
  <si>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</si>
  <si>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</si>
  <si>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</si>
  <si>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</si>
  <si>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</si>
  <si>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</si>
  <si>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</si>
  <si>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</si>
  <si>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</si>
  <si>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</si>
  <si>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</si>
  <si>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</si>
  <si>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</si>
  <si>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</si>
  <si>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</si>
  <si>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</si>
  <si>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</si>
  <si>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</si>
  <si>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</si>
  <si>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</si>
  <si>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</si>
  <si>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</si>
  <si>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</si>
  <si>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</si>
  <si>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</si>
  <si>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</si>
  <si>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</si>
  <si>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</si>
  <si>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</si>
  <si>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</si>
  <si>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</si>
  <si>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</si>
  <si>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</si>
  <si>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</si>
  <si>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</si>
  <si>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</si>
  <si>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</si>
  <si>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</si>
  <si>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</si>
  <si>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</si>
  <si>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</si>
  <si>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</si>
  <si>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</si>
  <si>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</si>
  <si>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</si>
  <si>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</si>
  <si>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</si>
  <si>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</si>
  <si>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</si>
  <si>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</si>
  <si>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</si>
  <si>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</si>
  <si>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</si>
  <si>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</si>
  <si>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</si>
  <si>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</si>
  <si>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</si>
  <si>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</si>
  <si>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</si>
  <si>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</si>
  <si>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</si>
  <si>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</si>
  <si>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</si>
  <si>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</si>
  <si>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</si>
  <si>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</si>
  <si>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</si>
  <si>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</si>
  <si>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</si>
  <si>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</si>
  <si>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</si>
  <si>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</si>
  <si>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</si>
  <si>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</si>
  <si>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</si>
  <si>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</si>
  <si>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</si>
  <si>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</si>
  <si>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</si>
  <si>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</si>
  <si>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</si>
  <si>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</si>
  <si>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</si>
  <si>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</si>
  <si>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</si>
  <si>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</si>
  <si>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</si>
  <si>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</si>
  <si>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</si>
  <si>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</si>
  <si>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</si>
  <si>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</si>
  <si>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</si>
  <si>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</si>
  <si>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</si>
  <si>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</si>
  <si>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</si>
  <si>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</si>
  <si>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</si>
  <si>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</si>
  <si>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</si>
  <si>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</si>
  <si>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</si>
  <si>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</si>
  <si>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</si>
  <si>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</si>
  <si>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</si>
  <si>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</si>
  <si>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</si>
  <si>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</si>
  <si>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</si>
  <si>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</si>
  <si>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</si>
  <si>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</si>
  <si>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</si>
  <si>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</si>
  <si>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</si>
  <si>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</si>
  <si>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</si>
  <si>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</si>
  <si>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</si>
  <si>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</si>
  <si>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</si>
  <si>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</si>
  <si>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</si>
  <si>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</si>
  <si>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</si>
  <si>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</si>
  <si>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</si>
  <si>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</si>
  <si>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</si>
  <si>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</si>
  <si>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</si>
  <si>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</si>
  <si>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</si>
  <si>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</si>
  <si>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</si>
  <si>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</si>
  <si>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</si>
  <si>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</si>
  <si>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</si>
  <si>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</si>
  <si>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</si>
  <si>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</si>
  <si>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</si>
  <si>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</si>
  <si>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</si>
  <si>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</si>
  <si>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</si>
  <si>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</si>
  <si>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</si>
  <si>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</si>
  <si>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</si>
  <si>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</si>
  <si>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</si>
  <si>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</si>
  <si>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</si>
  <si>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</si>
  <si>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</si>
  <si>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</si>
  <si>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</si>
  <si>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</si>
  <si>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</si>
  <si>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</si>
  <si>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</si>
  <si>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</si>
  <si>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</si>
  <si>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</si>
  <si>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</si>
  <si>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</si>
  <si>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</si>
  <si>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</si>
  <si>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</si>
  <si>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</si>
  <si>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</si>
  <si>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</si>
  <si>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</si>
  <si>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</si>
  <si>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</si>
  <si>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</si>
  <si>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</si>
  <si>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</si>
  <si>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</si>
  <si>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</si>
  <si>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</si>
  <si>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</si>
  <si>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</si>
  <si>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</si>
  <si>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</si>
  <si>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</si>
  <si>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</si>
  <si>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</si>
  <si>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</si>
  <si>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</si>
  <si>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</si>
  <si>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</si>
  <si>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</si>
  <si>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</si>
  <si>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</si>
  <si>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</si>
  <si>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</si>
  <si>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</si>
  <si>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</si>
  <si>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</si>
  <si>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</si>
  <si>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</si>
  <si>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</si>
  <si>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</si>
  <si>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</si>
  <si>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</si>
  <si>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</si>
  <si>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</si>
  <si>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</si>
  <si>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</si>
  <si>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</si>
  <si>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</si>
  <si>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</si>
  <si>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</si>
  <si>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</si>
  <si>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</si>
  <si>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</si>
  <si>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</si>
  <si>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</si>
  <si>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</si>
  <si>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</si>
  <si>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</si>
  <si>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</si>
  <si>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</si>
  <si>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</si>
  <si>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</si>
  <si>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</si>
  <si>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</si>
  <si>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</si>
  <si>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</si>
  <si>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</si>
  <si>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</si>
  <si>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</si>
  <si>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</si>
  <si>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</si>
  <si>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</si>
  <si>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</si>
  <si>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</si>
  <si>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</si>
  <si>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</si>
  <si>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</si>
  <si>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</si>
  <si>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</si>
  <si>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</si>
  <si>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</si>
  <si>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</si>
  <si>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</si>
  <si>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</si>
  <si>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</si>
  <si>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</si>
  <si>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</si>
  <si>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</si>
  <si>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</si>
  <si>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</si>
  <si>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</si>
  <si>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</si>
  <si>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</si>
  <si>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</si>
  <si>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</si>
  <si>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</si>
  <si>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</si>
  <si>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</si>
  <si>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</si>
  <si>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</si>
  <si>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</si>
  <si>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</si>
  <si>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</si>
  <si>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</si>
  <si>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</si>
  <si>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</si>
  <si>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</si>
  <si>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</si>
  <si>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</si>
  <si>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</si>
  <si>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</si>
  <si>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</si>
  <si>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</si>
  <si>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</si>
  <si>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</si>
  <si>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</si>
  <si>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</si>
  <si>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</si>
  <si>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</si>
  <si>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</si>
  <si>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</si>
  <si>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</si>
  <si>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</si>
  <si>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</si>
  <si>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</si>
  <si>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</si>
  <si>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</si>
  <si>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</si>
  <si>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</si>
  <si>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</si>
  <si>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</si>
  <si>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</si>
  <si>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</si>
  <si>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</si>
  <si>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</si>
  <si>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</si>
  <si>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</si>
  <si>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</si>
  <si>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</si>
  <si>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</si>
  <si>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</si>
  <si>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</si>
  <si>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</si>
  <si>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</si>
  <si>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</si>
  <si>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</si>
  <si>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</si>
  <si>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</si>
  <si>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</si>
  <si>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</si>
  <si>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</si>
  <si>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</si>
  <si>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</si>
  <si>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</si>
  <si>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</si>
  <si>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</si>
  <si>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</si>
  <si>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</si>
  <si>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</si>
  <si>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</si>
  <si>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</si>
  <si>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</si>
  <si>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</si>
  <si>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</si>
  <si>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</si>
  <si>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</si>
  <si>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</si>
  <si>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</si>
  <si>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</si>
  <si>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</si>
  <si>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</si>
  <si>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</si>
  <si>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</si>
  <si>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</si>
  <si>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</si>
  <si>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</si>
  <si>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</si>
  <si>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</si>
  <si>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</si>
  <si>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</si>
  <si>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</si>
  <si>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</si>
  <si>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</si>
  <si>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</si>
  <si>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</si>
  <si>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</si>
  <si>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</si>
  <si>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</si>
  <si>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</si>
  <si>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</si>
  <si>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</si>
  <si>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</si>
  <si>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</si>
  <si>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</si>
  <si>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</si>
  <si>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</si>
  <si>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</si>
  <si>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</si>
  <si>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</si>
  <si>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</si>
  <si>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</si>
  <si>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</si>
  <si>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</si>
  <si>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</si>
  <si>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</si>
  <si>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</si>
  <si>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</si>
  <si>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</si>
  <si>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</si>
  <si>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</si>
  <si>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</si>
  <si>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</si>
  <si>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</si>
  <si>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</si>
  <si>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</si>
  <si>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</si>
  <si>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</si>
  <si>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</si>
  <si>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</si>
  <si>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</si>
  <si>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</si>
  <si>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</si>
  <si>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</si>
  <si>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</si>
  <si>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</si>
  <si>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</si>
  <si>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</si>
  <si>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</si>
  <si>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</si>
  <si>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</si>
  <si>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</si>
  <si>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</si>
  <si>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</si>
  <si>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</si>
  <si>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</si>
  <si>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</si>
  <si>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</si>
  <si>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</si>
  <si>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</si>
  <si>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</si>
  <si>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</si>
  <si>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</si>
  <si>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</si>
  <si>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</si>
  <si>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</si>
  <si>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</si>
  <si>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</si>
  <si>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</si>
  <si>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</si>
  <si>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</si>
  <si>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</si>
  <si>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</si>
  <si>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</si>
  <si>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</si>
  <si>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</si>
  <si>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</si>
  <si>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</si>
  <si>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</si>
  <si>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</si>
  <si>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</si>
  <si>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</si>
  <si>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</si>
  <si>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</si>
  <si>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</si>
  <si>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</si>
  <si>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</si>
  <si>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</si>
  <si>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</si>
  <si>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</si>
  <si>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</si>
  <si>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</si>
  <si>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</si>
  <si>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</si>
  <si>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</si>
  <si>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</si>
  <si>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</si>
  <si>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</si>
  <si>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</si>
  <si>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</si>
  <si>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</si>
  <si>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</si>
  <si>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</si>
  <si>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</si>
  <si>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</si>
  <si>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</si>
  <si>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</si>
  <si>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</si>
  <si>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</si>
  <si>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</si>
  <si>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</si>
  <si>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</si>
  <si>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</si>
  <si>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</si>
  <si>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</si>
  <si>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</si>
  <si>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</si>
  <si>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</si>
  <si>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</si>
  <si>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</si>
  <si>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</si>
  <si>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</si>
  <si>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</si>
  <si>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</si>
  <si>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</si>
  <si>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</si>
  <si>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</si>
  <si>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</si>
  <si>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</si>
  <si>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</si>
  <si>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</si>
  <si>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</si>
  <si>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</si>
  <si>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</si>
  <si>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</si>
  <si>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</si>
  <si>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</si>
  <si>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</si>
  <si>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</si>
  <si>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</si>
  <si>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</si>
  <si>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</si>
  <si>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</si>
  <si>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</si>
  <si>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</si>
  <si>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</si>
  <si>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</si>
  <si>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</si>
  <si>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</si>
  <si>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</si>
  <si>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</si>
  <si>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</si>
  <si>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</si>
  <si>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</si>
  <si>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</si>
  <si>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</si>
  <si>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</si>
  <si>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</si>
  <si>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</si>
  <si>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</si>
  <si>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</si>
  <si>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</si>
  <si>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</si>
  <si>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</si>
  <si>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</si>
  <si>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</si>
  <si>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</si>
  <si>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</si>
  <si>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</si>
  <si>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</si>
  <si>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</si>
  <si>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</si>
  <si>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</si>
  <si>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</si>
  <si>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</si>
  <si>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</si>
  <si>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</si>
  <si>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</si>
  <si>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</si>
  <si>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</si>
  <si>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</si>
  <si>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</si>
  <si>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</si>
  <si>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</si>
  <si>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</si>
  <si>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</si>
  <si>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</si>
  <si>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</si>
  <si>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</si>
  <si>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</si>
  <si>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</si>
  <si>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</si>
  <si>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</si>
  <si>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</si>
  <si>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</si>
  <si>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</si>
  <si>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</si>
  <si>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</si>
  <si>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</si>
  <si>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</si>
  <si>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</si>
  <si>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</si>
  <si>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</si>
  <si>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</si>
  <si>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</si>
  <si>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</si>
  <si>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</si>
  <si>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</si>
  <si>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</si>
  <si>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</si>
  <si>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</si>
  <si>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</si>
  <si>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</si>
  <si>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</si>
  <si>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</si>
  <si>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</si>
  <si>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</si>
  <si>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</si>
  <si>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</si>
  <si>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</si>
  <si>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</si>
  <si>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</si>
  <si>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</si>
  <si>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</si>
  <si>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</si>
  <si>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</si>
  <si>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</si>
  <si>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</si>
  <si>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</si>
  <si>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</si>
  <si>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</si>
  <si>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</si>
  <si>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</si>
  <si>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</si>
  <si>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</si>
  <si>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</si>
  <si>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</si>
  <si>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</si>
  <si>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</si>
  <si>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</si>
  <si>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</si>
  <si>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</si>
  <si>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</si>
  <si>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</si>
  <si>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</si>
  <si>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</si>
  <si>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</si>
  <si>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</si>
  <si>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</si>
  <si>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</si>
  <si>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</si>
  <si>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</si>
  <si>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</si>
  <si>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</si>
  <si>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</si>
  <si>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</si>
  <si>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</si>
  <si>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</si>
  <si>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</si>
  <si>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</si>
  <si>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</si>
  <si>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</si>
  <si>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</si>
  <si>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</si>
  <si>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</si>
  <si>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</si>
  <si>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</si>
  <si>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</si>
  <si>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</si>
  <si>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</si>
  <si>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</si>
  <si>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</si>
  <si>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</si>
  <si>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</si>
  <si>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</si>
  <si>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</si>
  <si>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</si>
  <si>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</si>
  <si>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</si>
  <si>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</si>
  <si>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</si>
  <si>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</si>
  <si>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</si>
  <si>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</si>
  <si>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</si>
  <si>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</si>
  <si>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</si>
  <si>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</si>
  <si>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</si>
  <si>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</si>
  <si>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</si>
  <si>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</si>
  <si>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</si>
  <si>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</si>
  <si>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</si>
  <si>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</si>
  <si>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</si>
  <si>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</si>
  <si>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</si>
  <si>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</si>
  <si>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</si>
  <si>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</si>
  <si>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</si>
  <si>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</si>
  <si>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</si>
  <si>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</si>
  <si>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</si>
  <si>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</si>
  <si>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</si>
  <si>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</si>
  <si>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</si>
  <si>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</si>
  <si>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</si>
  <si>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</si>
  <si>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</si>
  <si>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</si>
  <si>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</si>
  <si>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</si>
  <si>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</si>
  <si>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</si>
  <si>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</si>
  <si>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</si>
  <si>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</si>
  <si>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</si>
  <si>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</si>
  <si>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</si>
  <si>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</si>
  <si>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</si>
  <si>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</si>
  <si>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</si>
  <si>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</si>
  <si>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</si>
  <si>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</si>
  <si>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</si>
  <si>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</si>
  <si>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</si>
  <si>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</si>
  <si>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</si>
  <si>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</si>
  <si>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</si>
  <si>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</si>
  <si>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</si>
  <si>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</si>
  <si>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</si>
  <si>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</si>
  <si>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</si>
  <si>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</si>
  <si>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</si>
  <si>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</si>
  <si>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</si>
  <si>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</si>
  <si>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</si>
  <si>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</si>
  <si>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</si>
  <si>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</si>
  <si>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</si>
  <si>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</si>
  <si>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</si>
  <si>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</si>
  <si>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</si>
  <si>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</si>
  <si>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</si>
  <si>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</si>
  <si>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</si>
  <si>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</si>
  <si>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</si>
  <si>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</si>
  <si>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</si>
  <si>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</si>
  <si>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</si>
  <si>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</si>
  <si>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</si>
  <si>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</si>
  <si>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</si>
  <si>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</si>
  <si>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</si>
  <si>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</si>
  <si>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</si>
  <si>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</si>
  <si>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</si>
  <si>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</si>
  <si>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</si>
  <si>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</si>
  <si>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</si>
  <si>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</si>
  <si>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</si>
  <si>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</si>
  <si>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</si>
  <si>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</si>
  <si>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</si>
  <si>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</si>
  <si>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</si>
  <si>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</si>
  <si>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</si>
  <si>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</si>
  <si>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</si>
  <si>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</si>
  <si>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</si>
  <si>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</si>
  <si>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</si>
  <si>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</si>
  <si>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</si>
  <si>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</si>
  <si>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</si>
  <si>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</si>
  <si>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</si>
  <si>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</si>
  <si>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</si>
  <si>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</si>
  <si>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</si>
  <si>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</si>
  <si>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</si>
  <si>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</si>
  <si>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</si>
  <si>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</si>
  <si>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</si>
  <si>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</si>
  <si>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</si>
  <si>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</si>
  <si>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</si>
  <si>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</si>
  <si>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</si>
  <si>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</si>
  <si>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</si>
  <si>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</si>
  <si>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</si>
  <si>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</si>
  <si>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</si>
  <si>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</si>
  <si>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</si>
  <si>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</si>
  <si>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</si>
  <si>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</si>
  <si>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</si>
  <si>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</si>
  <si>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</si>
  <si>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</si>
  <si>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</si>
  <si>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</si>
  <si>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</si>
  <si>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</si>
  <si>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</si>
  <si>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</si>
  <si>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</si>
  <si>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</si>
  <si>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</si>
  <si>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</si>
  <si>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</si>
  <si>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</si>
  <si>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</si>
  <si>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</si>
  <si>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</si>
  <si>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</si>
  <si>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</si>
  <si>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</si>
  <si>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</si>
  <si>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</si>
  <si>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</si>
  <si>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</si>
  <si>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</si>
  <si>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</si>
  <si>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</si>
  <si>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</si>
  <si>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</si>
  <si>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</si>
  <si>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</si>
  <si>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</si>
  <si>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</si>
  <si>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</si>
  <si>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</si>
  <si>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</si>
  <si>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</si>
  <si>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</si>
  <si>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</si>
  <si>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</si>
  <si>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</si>
  <si>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</si>
  <si>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</si>
  <si>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</si>
  <si>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</si>
  <si>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</si>
  <si>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</si>
  <si>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</si>
  <si>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</si>
  <si>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</si>
  <si>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</si>
  <si>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</si>
  <si>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</si>
  <si>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</si>
  <si>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</si>
  <si>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</si>
  <si>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</si>
  <si>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</si>
  <si>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</si>
  <si>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</si>
  <si>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</si>
  <si>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</si>
  <si>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</si>
  <si>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</si>
  <si>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</si>
  <si>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</si>
  <si>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</si>
  <si>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</si>
  <si>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</si>
  <si>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</si>
  <si>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</si>
  <si>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</si>
  <si>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</si>
  <si>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</si>
  <si>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</si>
  <si>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</si>
  <si>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</si>
  <si>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</si>
  <si>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</si>
  <si>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</si>
  <si>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</si>
  <si>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</si>
  <si>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</si>
  <si>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</si>
  <si>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</si>
  <si>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</si>
  <si>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</si>
  <si>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</si>
  <si>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</si>
  <si>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</si>
  <si>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</si>
  <si>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</si>
  <si>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</si>
  <si>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</si>
  <si>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</si>
  <si>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</si>
  <si>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</si>
  <si>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</si>
  <si>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</si>
  <si>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</si>
  <si>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</si>
  <si>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</si>
  <si>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</si>
  <si>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</si>
  <si>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</si>
  <si>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</si>
  <si>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</si>
  <si>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</si>
  <si>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</si>
  <si>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</si>
  <si>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</si>
  <si>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</si>
  <si>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</si>
  <si>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</si>
  <si>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</si>
  <si>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</si>
  <si>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</si>
  <si>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</si>
  <si>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</si>
  <si>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</si>
  <si>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</si>
  <si>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</si>
  <si>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</si>
  <si>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</si>
  <si>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</si>
  <si>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</si>
  <si>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</si>
  <si>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</si>
  <si>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</si>
  <si>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</si>
  <si>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</si>
  <si>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</si>
  <si>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</si>
  <si>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</si>
  <si>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</si>
  <si>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</si>
  <si>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</si>
  <si>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</si>
  <si>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</si>
  <si>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</si>
  <si>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</si>
  <si>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</si>
  <si>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</si>
  <si>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</si>
  <si>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</si>
  <si>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</si>
  <si>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</si>
  <si>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</si>
  <si>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</si>
  <si>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</si>
  <si>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</si>
  <si>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</si>
  <si>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</si>
  <si>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</si>
  <si>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</si>
  <si>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</si>
  <si>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</si>
  <si>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</si>
  <si>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</si>
  <si>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</si>
  <si>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</si>
  <si>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</si>
  <si>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</si>
  <si>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</si>
  <si>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</si>
  <si>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</si>
  <si>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</si>
  <si>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</si>
  <si>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</si>
  <si>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</si>
  <si>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</si>
  <si>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</si>
  <si>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</si>
  <si>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</si>
  <si>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</si>
  <si>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</si>
  <si>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</si>
  <si>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</si>
  <si>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</si>
  <si>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</si>
  <si>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</si>
  <si>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</si>
  <si>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</si>
  <si>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</si>
  <si>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</si>
  <si>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</si>
  <si>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</si>
  <si>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</si>
  <si>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</si>
  <si>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</si>
  <si>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</si>
  <si>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</si>
  <si>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</si>
  <si>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</si>
  <si>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</si>
  <si>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</si>
  <si>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</si>
  <si>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</si>
  <si>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</si>
  <si>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</si>
  <si>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</si>
  <si>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</si>
  <si>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</si>
  <si>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</si>
  <si>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</si>
  <si>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</si>
  <si>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</si>
  <si>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</si>
  <si>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</si>
  <si>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</si>
  <si>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</si>
  <si>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</si>
  <si>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</si>
  <si>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</si>
  <si>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</si>
  <si>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</si>
  <si>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</si>
  <si>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</si>
  <si>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</si>
  <si>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</si>
  <si>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</si>
  <si>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</si>
  <si>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</si>
  <si>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</si>
  <si>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</si>
  <si>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</si>
  <si>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</si>
  <si>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</si>
  <si>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</si>
  <si>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</si>
  <si>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</si>
  <si>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</si>
  <si>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</si>
  <si>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</si>
  <si>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</si>
  <si>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</si>
  <si>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</si>
  <si>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</si>
  <si>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</si>
  <si>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</si>
  <si>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</si>
  <si>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</si>
  <si>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</si>
  <si>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</si>
  <si>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</si>
  <si>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</si>
  <si>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</si>
  <si>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</si>
  <si>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</si>
  <si>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</si>
  <si>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</si>
  <si>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</si>
  <si>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</si>
  <si>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</si>
  <si>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</si>
  <si>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</si>
  <si>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</si>
  <si>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</si>
  <si>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</si>
  <si>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</si>
  <si>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</si>
  <si>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</si>
  <si>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</si>
  <si>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</si>
  <si>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</si>
  <si>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</si>
  <si>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</si>
  <si>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</si>
  <si>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</si>
  <si>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</si>
  <si>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</si>
  <si>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</si>
  <si>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</si>
  <si>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</si>
  <si>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</si>
  <si>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</si>
  <si>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</si>
  <si>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</si>
  <si>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</si>
  <si>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</si>
  <si>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</si>
  <si>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</si>
  <si>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</si>
  <si>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</si>
  <si>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</si>
  <si>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</si>
  <si>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</si>
  <si>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</si>
  <si>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</si>
  <si>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</si>
  <si>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</si>
  <si>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</si>
  <si>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</si>
  <si>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</si>
  <si>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</si>
  <si>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</si>
  <si>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</si>
  <si>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</si>
  <si>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</si>
  <si>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</si>
  <si>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</si>
  <si>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</si>
  <si>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</si>
  <si>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</si>
  <si>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</si>
  <si>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</si>
  <si>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</si>
  <si>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</si>
  <si>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</si>
  <si>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</si>
  <si>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</si>
  <si>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</si>
  <si>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</si>
  <si>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</si>
  <si>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</si>
  <si>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</si>
  <si>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</si>
  <si>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</si>
  <si>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</si>
  <si>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</si>
  <si>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</si>
  <si>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</si>
  <si>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</si>
  <si>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</si>
  <si>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</si>
  <si>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</si>
  <si>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</si>
  <si>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</si>
  <si>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</si>
  <si>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</si>
  <si>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</si>
  <si>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</si>
  <si>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</si>
  <si>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</si>
  <si>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</si>
  <si>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</si>
  <si>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</si>
  <si>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</si>
  <si>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</si>
  <si>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</si>
  <si>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</si>
  <si>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</si>
  <si>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</si>
  <si>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</si>
  <si>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</si>
  <si>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</si>
  <si>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</si>
  <si>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</si>
  <si>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</si>
  <si>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</si>
  <si>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</si>
  <si>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</si>
  <si>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</si>
  <si>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</si>
  <si>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</si>
  <si>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</si>
  <si>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</si>
  <si>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</si>
  <si>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</si>
  <si>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</si>
  <si>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</si>
  <si>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</si>
  <si>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</si>
  <si>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</si>
  <si>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</si>
  <si>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</si>
  <si>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</si>
  <si>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</si>
  <si>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</si>
  <si>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</si>
  <si>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</si>
  <si>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</si>
  <si>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</si>
  <si>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</si>
  <si>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</si>
  <si>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</si>
  <si>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</si>
  <si>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</si>
  <si>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</si>
  <si>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</si>
  <si>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</si>
  <si>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</si>
  <si>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</si>
  <si>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</si>
  <si>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</si>
  <si>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</si>
  <si>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</si>
  <si>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</si>
  <si>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</si>
  <si>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</si>
  <si>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</si>
  <si>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</si>
  <si>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</si>
  <si>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</si>
  <si>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</si>
  <si>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</si>
  <si>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</si>
  <si>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</si>
  <si>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</si>
  <si>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</si>
  <si>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</si>
  <si>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</si>
  <si>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</si>
  <si>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</si>
  <si>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</si>
  <si>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</si>
  <si>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</si>
  <si>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</si>
  <si>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</si>
  <si>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</si>
  <si>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</si>
  <si>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</si>
  <si>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</si>
  <si>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</si>
  <si>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</si>
  <si>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</si>
  <si>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</si>
  <si>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</si>
  <si>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</si>
  <si>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</si>
  <si>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</si>
  <si>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</si>
  <si>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</si>
  <si>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</si>
  <si>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</si>
  <si>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</si>
  <si>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</si>
  <si>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</si>
  <si>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</si>
  <si>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</si>
  <si>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</si>
  <si>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</si>
  <si>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</si>
  <si>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</si>
  <si>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</si>
  <si>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</si>
  <si>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</si>
  <si>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</si>
  <si>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</si>
  <si>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</si>
  <si>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</si>
  <si>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</si>
  <si>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</si>
  <si>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</si>
  <si>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</si>
  <si>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</si>
  <si>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</si>
  <si>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</si>
  <si>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</si>
  <si>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</si>
  <si>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</si>
  <si>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</si>
  <si>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</si>
  <si>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</si>
  <si>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</si>
  <si>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</si>
  <si>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</si>
  <si>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</si>
  <si>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</si>
  <si>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</si>
  <si>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</si>
  <si>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</si>
  <si>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</si>
  <si>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</si>
  <si>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</si>
  <si>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</si>
  <si>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</si>
  <si>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</si>
  <si>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</si>
  <si>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</si>
  <si>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</si>
  <si>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</si>
  <si>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</si>
  <si>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</si>
  <si>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</si>
  <si>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</si>
  <si>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</si>
  <si>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</si>
  <si>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</si>
  <si>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</si>
  <si>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</si>
  <si>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</si>
  <si>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</si>
  <si>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</si>
  <si>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</si>
  <si>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</si>
  <si>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</si>
  <si>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</si>
  <si>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</si>
  <si>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</si>
  <si>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</si>
  <si>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</si>
  <si>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</si>
  <si>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</si>
  <si>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</si>
  <si>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</si>
  <si>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</si>
  <si>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</si>
  <si>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</si>
  <si>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</si>
  <si>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</si>
  <si>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</si>
  <si>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</si>
  <si>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</si>
  <si>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</si>
  <si>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</si>
  <si>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</si>
  <si>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</si>
  <si>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</si>
  <si>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</si>
  <si>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</si>
  <si>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</si>
  <si>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</si>
  <si>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</si>
  <si>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</si>
  <si>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</si>
  <si>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</si>
  <si>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</si>
  <si>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</si>
  <si>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</si>
  <si>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</si>
  <si>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</si>
  <si>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</si>
  <si>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</si>
  <si>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</si>
  <si>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</si>
  <si>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</si>
  <si>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</si>
  <si>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</si>
  <si>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</si>
  <si>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</si>
  <si>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</si>
  <si>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</si>
  <si>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</si>
  <si>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</si>
  <si>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</si>
  <si>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</si>
  <si>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</si>
  <si>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</si>
  <si>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</si>
  <si>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</si>
  <si>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</si>
  <si>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</si>
  <si>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</si>
  <si>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</si>
  <si>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</si>
  <si>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</si>
  <si>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</si>
  <si>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</si>
  <si>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</si>
  <si>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</si>
  <si>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</si>
  <si>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</si>
  <si>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</si>
  <si>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</si>
  <si>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</si>
  <si>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</si>
  <si>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</si>
  <si>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</si>
  <si>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</si>
  <si>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</si>
  <si>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</si>
  <si>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</si>
  <si>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</si>
  <si>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</si>
  <si>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</si>
  <si>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</si>
  <si>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</si>
  <si>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</si>
  <si>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</si>
  <si>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</si>
  <si>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</si>
  <si>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</si>
  <si>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</si>
  <si>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</si>
  <si>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</si>
  <si>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</si>
  <si>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</si>
  <si>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</si>
  <si>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</si>
  <si>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</si>
  <si>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</si>
  <si>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</si>
  <si>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</si>
  <si>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</si>
  <si>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</si>
  <si>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</si>
  <si>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</si>
  <si>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</si>
  <si>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</si>
  <si>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</si>
  <si>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</si>
  <si>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</si>
  <si>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</si>
  <si>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</si>
  <si>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</si>
  <si>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</si>
  <si>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</si>
  <si>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</si>
  <si>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</si>
  <si>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</si>
  <si>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</si>
  <si>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</si>
  <si>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</si>
  <si>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</si>
  <si>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</si>
  <si>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</si>
  <si>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</si>
  <si>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</si>
  <si>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</si>
  <si>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</si>
  <si>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</si>
  <si>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</si>
  <si>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</si>
  <si>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</si>
  <si>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</si>
  <si>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</si>
  <si>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</si>
  <si>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</si>
  <si>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</si>
  <si>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</si>
  <si>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</si>
  <si>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</si>
  <si>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</si>
  <si>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</si>
  <si>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</si>
  <si>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</si>
  <si>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</si>
  <si>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</si>
  <si>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</si>
  <si>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</si>
  <si>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</si>
  <si>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</si>
  <si>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</si>
  <si>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</si>
  <si>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</si>
  <si>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</si>
  <si>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</si>
  <si>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</si>
  <si>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</si>
  <si>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</si>
  <si>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</si>
  <si>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</si>
  <si>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</si>
  <si>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</si>
  <si>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</si>
  <si>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</si>
  <si>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</si>
  <si>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</si>
  <si>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</si>
  <si>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</si>
  <si>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</si>
  <si>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</si>
  <si>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</si>
  <si>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</si>
  <si>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</si>
  <si>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</si>
  <si>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</si>
  <si>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</si>
  <si>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</si>
  <si>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</si>
  <si>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</si>
  <si>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</si>
  <si>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</si>
  <si>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</si>
  <si>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</si>
  <si>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</si>
  <si>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</si>
  <si>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</si>
  <si>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</si>
  <si>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</si>
  <si>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</si>
  <si>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</si>
  <si>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</si>
  <si>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</si>
  <si>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</si>
  <si>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</si>
  <si>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</si>
  <si>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</si>
  <si>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</si>
  <si>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</si>
  <si>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</si>
  <si>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</si>
  <si>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</si>
  <si>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</si>
  <si>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</si>
  <si>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</si>
  <si>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</si>
  <si>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</si>
  <si>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</si>
  <si>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</si>
  <si>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</si>
  <si>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</si>
  <si>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</si>
  <si>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</si>
  <si>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</si>
  <si>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</si>
  <si>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</si>
  <si>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</si>
  <si>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</si>
  <si>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</si>
  <si>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</si>
  <si>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</si>
  <si>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</si>
  <si>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</si>
  <si>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</si>
  <si>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</si>
  <si>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</si>
  <si>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</si>
  <si>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</si>
  <si>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</si>
  <si>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</si>
  <si>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</si>
  <si>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</si>
  <si>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</si>
  <si>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</si>
  <si>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</si>
  <si>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</si>
  <si>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</si>
  <si>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</si>
  <si>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</si>
  <si>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</si>
  <si>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</si>
  <si>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</si>
  <si>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</si>
  <si>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</si>
  <si>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</si>
  <si>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</si>
  <si>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</si>
  <si>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</si>
  <si>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</si>
  <si>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</si>
  <si>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</si>
  <si>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</si>
  <si>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</si>
  <si>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</si>
  <si>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</si>
  <si>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</si>
  <si>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</si>
  <si>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</si>
  <si>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</si>
  <si>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</si>
  <si>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</si>
  <si>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</si>
  <si>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</si>
  <si>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</si>
  <si>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</si>
  <si>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</si>
  <si>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</si>
  <si>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</si>
  <si>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</si>
  <si>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</si>
  <si>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</si>
  <si>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</si>
  <si>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</si>
  <si>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</si>
  <si>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</si>
  <si>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</si>
  <si>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</si>
  <si>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</si>
  <si>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</si>
  <si>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</si>
  <si>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</si>
  <si>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</si>
  <si>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</si>
  <si>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</si>
  <si>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</si>
  <si>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</si>
  <si>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</si>
  <si>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</si>
  <si>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</si>
  <si>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</si>
  <si>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</si>
  <si>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</si>
  <si>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</si>
  <si>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</si>
  <si>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</si>
  <si>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</si>
  <si>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</si>
  <si>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</si>
  <si>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</si>
  <si>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</si>
  <si>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</si>
  <si>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</si>
  <si>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</si>
  <si>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</si>
  <si>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</si>
  <si>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</si>
  <si>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</si>
  <si>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</si>
  <si>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</si>
  <si>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</si>
  <si>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</si>
  <si>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</si>
  <si>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</si>
  <si>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</si>
  <si>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</si>
  <si>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</si>
  <si>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</si>
  <si>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</si>
  <si>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</si>
  <si>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</si>
  <si>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</si>
  <si>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</si>
  <si>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</si>
  <si>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</si>
  <si>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</si>
  <si>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</si>
  <si>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</si>
  <si>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</si>
  <si>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</si>
  <si>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</si>
  <si>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</si>
  <si>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</si>
  <si>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</si>
  <si>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</si>
  <si>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</si>
  <si>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</si>
  <si>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</si>
  <si>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</si>
  <si>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</si>
  <si>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</si>
  <si>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</si>
  <si>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</si>
  <si>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</si>
  <si>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</si>
  <si>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</si>
  <si>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</si>
  <si>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</si>
  <si>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</si>
  <si>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</si>
  <si>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</si>
  <si>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</si>
  <si>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</si>
  <si>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</si>
  <si>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</si>
  <si>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</si>
  <si>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</si>
  <si>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</si>
  <si>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</si>
  <si>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</si>
  <si>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</si>
  <si>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</si>
  <si>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</si>
  <si>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</si>
  <si>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</si>
  <si>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</si>
  <si>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</si>
  <si>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</si>
  <si>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</si>
  <si>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</si>
  <si>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</si>
  <si>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</si>
  <si>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</si>
  <si>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</si>
  <si>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</si>
  <si>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</si>
  <si>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</si>
  <si>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</si>
  <si>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</si>
  <si>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</si>
  <si>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</si>
  <si>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</si>
  <si>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</si>
  <si>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</si>
  <si>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</si>
  <si>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</si>
  <si>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</si>
  <si>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</si>
  <si>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</si>
  <si>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</si>
  <si>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</si>
  <si>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</si>
  <si>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</si>
  <si>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</si>
  <si>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</si>
  <si>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</si>
  <si>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</si>
  <si>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</si>
  <si>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</si>
  <si>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</si>
  <si>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</si>
  <si>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</si>
  <si>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</si>
  <si>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</si>
  <si>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</si>
  <si>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</si>
  <si>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</si>
  <si>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</si>
  <si>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</si>
  <si>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</si>
  <si>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</si>
  <si>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</si>
  <si>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</si>
  <si>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</si>
  <si>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</si>
  <si>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</si>
  <si>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</si>
  <si>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</si>
  <si>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</si>
  <si>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</si>
  <si>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</si>
  <si>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</si>
  <si>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</si>
  <si>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</si>
  <si>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</si>
  <si>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</si>
  <si>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</si>
  <si>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</si>
  <si>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</si>
  <si>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</si>
  <si>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</si>
  <si>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</si>
  <si>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</si>
  <si>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</si>
  <si>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</si>
  <si>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</si>
  <si>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</si>
  <si>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</si>
  <si>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</si>
  <si>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</si>
  <si>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</si>
  <si>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</si>
  <si>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</si>
  <si>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</si>
  <si>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</si>
  <si>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</si>
  <si>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</si>
  <si>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</si>
  <si>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</si>
  <si>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</si>
  <si>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</si>
  <si>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</si>
  <si>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</si>
  <si>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</si>
  <si>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</si>
  <si>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</si>
  <si>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</si>
  <si>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</si>
  <si>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</si>
  <si>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</si>
  <si>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</si>
  <si>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</si>
  <si>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</si>
  <si>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</si>
  <si>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</si>
  <si>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</si>
  <si>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</si>
  <si>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</si>
  <si>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</si>
  <si>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</si>
  <si>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</si>
  <si>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</si>
  <si>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</si>
  <si>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</si>
  <si>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</si>
  <si>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</si>
  <si>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</si>
  <si>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</si>
  <si>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</si>
  <si>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</si>
  <si>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</si>
  <si>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</si>
  <si>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</si>
  <si>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</si>
  <si>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</si>
  <si>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</si>
  <si>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</si>
  <si>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</si>
  <si>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</si>
  <si>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</si>
  <si>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</si>
  <si>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</si>
  <si>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</si>
  <si>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</si>
  <si>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</si>
  <si>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</si>
  <si>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</si>
  <si>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</si>
  <si>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</si>
  <si>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</si>
  <si>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</si>
  <si>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</si>
  <si>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</si>
  <si>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</si>
  <si>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</si>
  <si>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</si>
  <si>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</si>
  <si>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</si>
  <si>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</si>
  <si>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</si>
  <si>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</si>
  <si>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</si>
  <si>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</si>
  <si>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</si>
  <si>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</si>
  <si>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</si>
  <si>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</si>
  <si>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</si>
  <si>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</si>
  <si>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</si>
  <si>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</si>
  <si>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</si>
  <si>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</si>
  <si>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</si>
  <si>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</si>
  <si>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</si>
  <si>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</si>
  <si>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</si>
  <si>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</si>
  <si>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</si>
  <si>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</si>
  <si>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</si>
  <si>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</si>
  <si>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</si>
  <si>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</si>
  <si>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</si>
  <si>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</si>
  <si>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</si>
  <si>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</si>
  <si>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</si>
  <si>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</si>
  <si>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</si>
  <si>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</si>
  <si>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</si>
  <si>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</si>
  <si>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</si>
  <si>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</si>
  <si>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</si>
  <si>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</si>
  <si>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</si>
  <si>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</si>
  <si>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</si>
  <si>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</si>
  <si>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</si>
  <si>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</si>
  <si>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</si>
  <si>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</si>
  <si>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</si>
  <si>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</si>
  <si>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</si>
  <si>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</si>
  <si>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</si>
  <si>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</si>
  <si>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</si>
  <si>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</si>
  <si>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</si>
  <si>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</si>
  <si>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</si>
  <si>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</si>
  <si>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</si>
  <si>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</si>
  <si>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</si>
  <si>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</si>
  <si>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</si>
  <si>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</si>
  <si>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</si>
  <si>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</si>
  <si>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</si>
  <si>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</si>
  <si>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</si>
  <si>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</si>
  <si>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</si>
  <si>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</si>
  <si>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</si>
  <si>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</si>
  <si>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</si>
  <si>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</si>
  <si>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</si>
  <si>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</si>
  <si>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</si>
  <si>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</si>
  <si>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</si>
  <si>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</si>
  <si>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</si>
  <si>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</si>
  <si>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</si>
  <si>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</si>
  <si>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</si>
  <si>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</si>
  <si>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</si>
  <si>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</si>
  <si>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</si>
  <si>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</si>
  <si>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</si>
  <si>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</si>
  <si>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</si>
  <si>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</si>
  <si>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</si>
  <si>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</si>
  <si>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</si>
  <si>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</si>
  <si>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</si>
  <si>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</si>
  <si>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</si>
  <si>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</si>
  <si>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</si>
  <si>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</si>
  <si>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</si>
  <si>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</si>
  <si>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</si>
  <si>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</si>
  <si>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</si>
  <si>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</si>
  <si>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</si>
  <si>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</si>
  <si>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</si>
  <si>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</si>
  <si>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</si>
  <si>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</si>
  <si>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</si>
  <si>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</si>
  <si>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</si>
  <si>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</si>
  <si>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</si>
  <si>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</si>
  <si>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</si>
  <si>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</si>
  <si>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</si>
  <si>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</si>
  <si>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</si>
  <si>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</si>
  <si>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</si>
  <si>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</si>
  <si>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</si>
  <si>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</si>
  <si>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</si>
  <si>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</si>
  <si>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</si>
  <si>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</si>
  <si>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</si>
  <si>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</si>
  <si>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</si>
  <si>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</si>
  <si>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</si>
  <si>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</si>
  <si>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</si>
  <si>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</si>
  <si>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</si>
  <si>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</si>
  <si>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</si>
  <si>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</si>
  <si>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</si>
  <si>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</si>
  <si>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</si>
  <si>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</si>
  <si>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</si>
  <si>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</si>
  <si>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</si>
  <si>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</si>
  <si>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</si>
  <si>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</si>
  <si>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</si>
  <si>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</si>
  <si>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</si>
  <si>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</si>
  <si>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</si>
  <si>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</si>
  <si>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</si>
  <si>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</si>
  <si>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</si>
  <si>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</si>
  <si>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</si>
  <si>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</si>
  <si>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</si>
  <si>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</si>
  <si>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</si>
  <si>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</si>
  <si>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</si>
  <si>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</si>
  <si>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</si>
  <si>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</si>
  <si>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</si>
  <si>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</si>
  <si>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</si>
  <si>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</si>
  <si>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</si>
  <si>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</si>
  <si>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</si>
  <si>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</si>
  <si>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</si>
  <si>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</si>
  <si>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</si>
  <si>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</si>
  <si>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</si>
  <si>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</si>
  <si>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</si>
  <si>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</si>
  <si>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</si>
  <si>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</si>
  <si>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</si>
  <si>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</si>
  <si>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</si>
  <si>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</si>
  <si>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</si>
  <si>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</si>
  <si>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</si>
  <si>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</si>
  <si>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</si>
  <si>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</si>
  <si>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</si>
  <si>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</si>
  <si>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</si>
  <si>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</si>
  <si>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</si>
  <si>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</si>
  <si>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</si>
  <si>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</si>
  <si>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</si>
  <si>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</si>
  <si>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</si>
  <si>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</si>
  <si>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</si>
  <si>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</si>
  <si>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</si>
  <si>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</si>
  <si>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</si>
  <si>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</si>
  <si>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</si>
  <si>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</si>
  <si>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</si>
  <si>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</si>
  <si>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</si>
  <si>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</si>
  <si>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</si>
  <si>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</si>
  <si>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</si>
  <si>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</si>
  <si>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</si>
  <si>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</si>
  <si>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</si>
  <si>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</si>
  <si>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</si>
  <si>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</si>
  <si>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</si>
  <si>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</si>
  <si>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</si>
  <si>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</si>
  <si>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</si>
  <si>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</si>
  <si>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</si>
  <si>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</si>
  <si>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</si>
  <si>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</si>
  <si>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</si>
  <si>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</si>
  <si>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</si>
  <si>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</si>
  <si>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</si>
  <si>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</si>
  <si>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</si>
  <si>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</si>
  <si>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</si>
  <si>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</si>
  <si>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</si>
  <si>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</si>
  <si>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</si>
  <si>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</si>
  <si>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</si>
  <si>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</si>
  <si>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</si>
  <si>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</si>
  <si>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</si>
  <si>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</si>
  <si>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</si>
  <si>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</si>
  <si>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</si>
  <si>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</si>
  <si>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</si>
  <si>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</si>
  <si>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</si>
  <si>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</si>
  <si>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</si>
  <si>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</si>
  <si>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</si>
  <si>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</si>
  <si>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</si>
  <si>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</si>
  <si>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</si>
  <si>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</si>
  <si>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</si>
  <si>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</si>
  <si>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</si>
  <si>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</si>
  <si>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</si>
  <si>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</si>
  <si>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</si>
  <si>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</si>
  <si>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</si>
  <si>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</si>
  <si>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</si>
  <si>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</si>
  <si>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</si>
  <si>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</si>
  <si>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</si>
  <si>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</si>
  <si>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</si>
  <si>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</si>
  <si>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</si>
  <si>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</si>
  <si>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</si>
  <si>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</si>
  <si>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</si>
  <si>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</si>
  <si>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</si>
  <si>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</si>
  <si>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</si>
  <si>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</si>
  <si>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</si>
  <si>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</si>
  <si>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</si>
  <si>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</si>
  <si>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</si>
  <si>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</si>
  <si>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</si>
  <si>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</si>
  <si>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</si>
  <si>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</si>
  <si>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</si>
  <si>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</si>
  <si>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</si>
  <si>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</si>
  <si>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</si>
  <si>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</si>
  <si>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</si>
  <si>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</si>
  <si>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</si>
  <si>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</si>
  <si>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</si>
  <si>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</si>
  <si>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</si>
  <si>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</si>
  <si>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</si>
  <si>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</si>
  <si>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</si>
  <si>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</si>
  <si>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</si>
  <si>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</si>
  <si>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</si>
  <si>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</si>
  <si>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</si>
  <si>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</si>
  <si>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</si>
  <si>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</si>
  <si>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</si>
  <si>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</si>
  <si>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</si>
  <si>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</si>
  <si>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</si>
  <si>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</si>
  <si>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</si>
  <si>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</si>
  <si>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</si>
  <si>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</si>
  <si>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</si>
  <si>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</si>
  <si>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</si>
  <si>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</si>
  <si>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</si>
  <si>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</si>
  <si>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</si>
  <si>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</si>
  <si>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</si>
  <si>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</si>
  <si>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</si>
  <si>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</si>
  <si>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</si>
  <si>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</si>
  <si>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</si>
  <si>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</si>
  <si>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</si>
  <si>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</si>
  <si>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</si>
  <si>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</si>
  <si>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</si>
  <si>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</si>
  <si>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</si>
  <si>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</si>
  <si>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</si>
  <si>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</si>
  <si>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</si>
  <si>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</si>
  <si>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</si>
  <si>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</si>
  <si>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</si>
  <si>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</si>
  <si>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</si>
  <si>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</si>
  <si>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</si>
  <si>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</si>
  <si>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</si>
  <si>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</si>
  <si>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</si>
  <si>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</si>
  <si>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</si>
  <si>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</si>
  <si>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</si>
  <si>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</si>
  <si>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</si>
  <si>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</si>
  <si>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</si>
  <si>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</si>
  <si>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</si>
  <si>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</si>
  <si>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</si>
  <si>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</si>
  <si>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</si>
  <si>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</si>
  <si>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</si>
  <si>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</si>
  <si>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</si>
  <si>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</si>
  <si>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</si>
  <si>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</si>
  <si>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</si>
  <si>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</si>
  <si>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</si>
  <si>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</si>
  <si>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</si>
  <si>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</si>
  <si>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</si>
  <si>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</si>
  <si>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</si>
  <si>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</si>
  <si>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</si>
  <si>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</si>
  <si>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</si>
  <si>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</si>
  <si>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</si>
  <si>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</si>
  <si>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</si>
  <si>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</si>
  <si>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</si>
  <si>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</si>
  <si>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</si>
  <si>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</si>
  <si>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</si>
  <si>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</si>
  <si>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</si>
  <si>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</si>
  <si>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</si>
  <si>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</si>
  <si>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</si>
  <si>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</si>
  <si>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</si>
  <si>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</si>
  <si>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</si>
  <si>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</si>
  <si>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</si>
  <si>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</si>
  <si>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</si>
  <si>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</si>
  <si>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</si>
  <si>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</si>
  <si>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</si>
  <si>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</si>
  <si>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</si>
  <si>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</si>
  <si>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</si>
  <si>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</si>
  <si>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</si>
  <si>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</si>
  <si>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</si>
  <si>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</si>
  <si>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</si>
  <si>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</si>
  <si>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</si>
  <si>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</si>
  <si>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</si>
  <si>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</si>
  <si>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</si>
  <si>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</si>
  <si>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</si>
  <si>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</si>
  <si>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</si>
  <si>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</si>
  <si>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</si>
  <si>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</si>
  <si>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</si>
  <si>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</si>
  <si>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</si>
  <si>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</si>
  <si>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</si>
  <si>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</si>
  <si>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</si>
  <si>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</si>
  <si>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</si>
  <si>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</si>
  <si>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</si>
  <si>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</si>
  <si>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</si>
  <si>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</si>
  <si>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</si>
  <si>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</si>
  <si>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</si>
  <si>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</si>
  <si>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</si>
  <si>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</si>
  <si>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</si>
  <si>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</si>
  <si>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</si>
  <si>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</si>
  <si>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</si>
  <si>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</si>
  <si>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</si>
  <si>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</si>
  <si>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</si>
  <si>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</si>
  <si>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</si>
  <si>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</si>
  <si>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</si>
  <si>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</si>
  <si>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</si>
  <si>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</si>
  <si>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</si>
  <si>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</si>
  <si>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</si>
  <si>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</si>
  <si>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</si>
  <si>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</si>
  <si>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</si>
  <si>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</si>
  <si>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</si>
  <si>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</si>
  <si>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</si>
  <si>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</si>
  <si>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</si>
  <si>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</si>
  <si>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</si>
  <si>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</si>
  <si>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</si>
  <si>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</si>
  <si>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</si>
  <si>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</si>
  <si>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</si>
  <si>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</si>
  <si>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</si>
  <si>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</si>
  <si>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</si>
  <si>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</si>
  <si>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</si>
  <si>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</si>
  <si>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</si>
  <si>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</si>
  <si>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</si>
  <si>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</si>
  <si>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</si>
  <si>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</si>
  <si>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</si>
  <si>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</si>
  <si>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</si>
  <si>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</si>
  <si>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</si>
  <si>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</si>
  <si>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</si>
  <si>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</si>
  <si>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</si>
  <si>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</si>
  <si>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</si>
  <si>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</si>
  <si>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</si>
  <si>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</si>
  <si>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</si>
  <si>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</si>
  <si>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</si>
  <si>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</si>
  <si>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</si>
  <si>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</si>
  <si>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</si>
  <si>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</si>
  <si>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</si>
  <si>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</si>
  <si>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</si>
  <si>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</si>
  <si>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</si>
  <si>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</si>
  <si>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</si>
  <si>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</si>
  <si>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</si>
  <si>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</si>
  <si>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</si>
  <si>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</si>
  <si>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</si>
  <si>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</si>
  <si>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</si>
  <si>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</si>
  <si>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</si>
  <si>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</si>
  <si>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</si>
  <si>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</si>
  <si>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</si>
  <si>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</si>
  <si>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</si>
  <si>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</si>
  <si>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</si>
  <si>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</si>
  <si>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</si>
  <si>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</si>
  <si>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</si>
  <si>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</si>
  <si>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</si>
  <si>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</si>
  <si>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</si>
  <si>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</si>
  <si>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</si>
  <si>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</si>
  <si>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</si>
  <si>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</si>
  <si>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</si>
  <si>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</si>
  <si>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</si>
  <si>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</si>
  <si>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</si>
  <si>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</si>
  <si>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</si>
  <si>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</si>
  <si>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</si>
  <si>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</si>
  <si>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</si>
  <si>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</si>
  <si>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</si>
  <si>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</si>
  <si>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</si>
  <si>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</si>
  <si>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</si>
  <si>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</si>
  <si>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</si>
  <si>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</si>
  <si>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</si>
  <si>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</si>
  <si>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</si>
  <si>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</si>
  <si>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</si>
  <si>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</si>
  <si>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</si>
  <si>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</si>
  <si>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</si>
  <si>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</si>
  <si>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</si>
  <si>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</si>
  <si>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</si>
  <si>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</si>
  <si>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</si>
  <si>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</si>
  <si>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</si>
  <si>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</si>
  <si>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</si>
  <si>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</si>
  <si>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</si>
  <si>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</si>
  <si>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</si>
  <si>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</si>
  <si>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</si>
  <si>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</si>
  <si>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</si>
  <si>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</si>
  <si>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</si>
  <si>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</si>
  <si>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</si>
  <si>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</si>
  <si>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</si>
  <si>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</si>
  <si>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</si>
  <si>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</si>
  <si>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</si>
  <si>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</si>
  <si>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</si>
  <si>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</si>
  <si>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</si>
  <si>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</si>
  <si>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</si>
  <si>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</si>
  <si>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</si>
  <si>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</si>
  <si>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</si>
  <si>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</si>
  <si>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</si>
  <si>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</si>
  <si>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</si>
  <si>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</si>
  <si>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</si>
  <si>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</si>
  <si>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</si>
  <si>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</si>
  <si>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</si>
  <si>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</si>
  <si>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</si>
  <si>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</si>
  <si>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</si>
  <si>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</si>
  <si>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</si>
  <si>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</si>
  <si>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</si>
  <si>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</si>
  <si>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</si>
  <si>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</si>
  <si>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</si>
  <si>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</si>
  <si>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</si>
  <si>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</si>
  <si>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</si>
  <si>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</si>
  <si>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</si>
  <si>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</si>
  <si>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</si>
  <si>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</si>
  <si>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</si>
  <si>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</si>
  <si>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</si>
  <si>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</si>
  <si>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</si>
  <si>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</si>
  <si>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</si>
  <si>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</si>
  <si>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</si>
  <si>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</si>
  <si>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</si>
  <si>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</si>
  <si>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</si>
  <si>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</si>
  <si>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</si>
  <si>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</si>
  <si>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</si>
  <si>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</si>
  <si>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</si>
  <si>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</si>
  <si>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</si>
  <si>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</si>
  <si>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</si>
  <si>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</si>
  <si>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</si>
  <si>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</si>
  <si>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</si>
  <si>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</si>
  <si>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</si>
  <si>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</si>
  <si>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</si>
  <si>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</si>
  <si>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</si>
  <si>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</si>
  <si>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</si>
  <si>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</si>
  <si>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</si>
  <si>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</si>
  <si>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</si>
  <si>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</si>
  <si>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</si>
  <si>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</si>
  <si>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</si>
  <si>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</si>
  <si>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</si>
  <si>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</si>
  <si>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</si>
  <si>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</si>
  <si>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</si>
  <si>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</si>
  <si>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</si>
  <si>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</si>
  <si>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</si>
  <si>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</si>
  <si>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</si>
  <si>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</si>
  <si>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</si>
  <si>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</si>
  <si>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</si>
  <si>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</si>
  <si>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</si>
  <si>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</si>
  <si>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</si>
  <si>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</si>
  <si>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</si>
  <si>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</si>
  <si>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</si>
  <si>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</si>
  <si>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</si>
  <si>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</si>
  <si>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</si>
  <si>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</si>
  <si>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</si>
  <si>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</si>
  <si>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</si>
  <si>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</si>
  <si>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</si>
  <si>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</si>
  <si>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</si>
  <si>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</si>
  <si>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</si>
  <si>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</si>
  <si>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</si>
  <si>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</si>
  <si>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</si>
  <si>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</si>
  <si>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</si>
  <si>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</si>
  <si>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</si>
  <si>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</si>
  <si>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</si>
  <si>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</si>
  <si>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</si>
  <si>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</si>
  <si>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</si>
  <si>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</si>
  <si>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</si>
  <si>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</si>
  <si>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</si>
  <si>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</si>
  <si>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</si>
  <si>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</si>
  <si>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</si>
  <si>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</si>
  <si>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</si>
  <si>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</si>
  <si>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</si>
  <si>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</si>
  <si>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</si>
  <si>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</si>
  <si>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</si>
  <si>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</si>
  <si>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</si>
  <si>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</si>
  <si>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</si>
  <si>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</si>
  <si>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</si>
  <si>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</si>
  <si>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</si>
  <si>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</si>
  <si>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</si>
  <si>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</si>
  <si>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</si>
  <si>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</si>
  <si>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</si>
  <si>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</si>
  <si>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</si>
  <si>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</si>
  <si>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</si>
  <si>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</si>
  <si>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</si>
  <si>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</si>
  <si>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</si>
  <si>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</si>
  <si>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</si>
  <si>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</si>
  <si>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</si>
  <si>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</si>
  <si>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</si>
  <si>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</si>
  <si>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</si>
  <si>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</si>
  <si>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</si>
  <si>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</si>
  <si>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</si>
  <si>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</si>
  <si>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</si>
  <si>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</si>
  <si>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</si>
  <si>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</si>
  <si>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</si>
  <si>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</si>
  <si>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</si>
  <si>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</si>
  <si>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</si>
  <si>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</si>
  <si>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</si>
  <si>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</si>
  <si>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</si>
  <si>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</si>
  <si>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</si>
  <si>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</si>
  <si>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</si>
  <si>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</si>
  <si>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</si>
  <si>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</si>
  <si>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</si>
  <si>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</si>
  <si>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</si>
  <si>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</si>
  <si>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</si>
  <si>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</si>
  <si>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</si>
  <si>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</si>
  <si>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</si>
  <si>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</si>
  <si>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</si>
  <si>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</si>
  <si>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</si>
  <si>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</si>
  <si>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</si>
  <si>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</si>
  <si>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</si>
  <si>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</si>
  <si>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</si>
  <si>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</si>
  <si>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</si>
  <si>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</si>
  <si>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</si>
  <si>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</si>
  <si>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</si>
  <si>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</si>
  <si>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</si>
  <si>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</si>
  <si>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</si>
  <si>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</si>
  <si>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</si>
  <si>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</si>
  <si>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</si>
  <si>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</si>
  <si>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</si>
  <si>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</si>
  <si>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</si>
  <si>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</si>
  <si>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</si>
  <si>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</si>
  <si>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</si>
  <si>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</si>
  <si>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</si>
  <si>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</si>
  <si>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</si>
  <si>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</si>
  <si>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</si>
  <si>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</si>
  <si>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</si>
  <si>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</si>
  <si>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</si>
  <si>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</si>
  <si>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</si>
  <si>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</si>
  <si>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</si>
  <si>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</si>
  <si>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</si>
  <si>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</si>
  <si>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</si>
  <si>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</si>
  <si>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</si>
  <si>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</si>
  <si>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</si>
  <si>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</si>
  <si>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</si>
  <si>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</si>
  <si>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</si>
  <si>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</si>
  <si>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</si>
  <si>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</si>
  <si>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</si>
  <si>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</si>
  <si>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</si>
  <si>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</si>
  <si>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</si>
  <si>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</si>
  <si>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</si>
  <si>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</si>
  <si>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</si>
  <si>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</si>
  <si>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</si>
  <si>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</si>
  <si>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</si>
  <si>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</si>
  <si>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</si>
  <si>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</si>
  <si>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</si>
  <si>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</si>
  <si>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</si>
  <si>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</si>
  <si>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</si>
  <si>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</si>
  <si>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</si>
  <si>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</si>
  <si>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</si>
  <si>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</si>
  <si>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</si>
  <si>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</si>
  <si>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</si>
  <si>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</si>
  <si>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</si>
  <si>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</si>
  <si>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</si>
  <si>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</si>
  <si>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</si>
  <si>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</si>
  <si>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</si>
  <si>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</si>
  <si>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</si>
  <si>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</si>
  <si>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</si>
  <si>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</si>
  <si>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</si>
  <si>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</si>
  <si>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</si>
  <si>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</si>
  <si>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</si>
  <si>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</si>
  <si>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</si>
  <si>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</si>
  <si>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</si>
  <si>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</si>
  <si>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</si>
  <si>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</si>
  <si>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</si>
  <si>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</si>
  <si>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</si>
  <si>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</si>
  <si>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</si>
  <si>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</si>
  <si>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</si>
  <si>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</si>
  <si>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</si>
  <si>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</si>
  <si>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</si>
  <si>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</si>
  <si>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</si>
  <si>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</si>
  <si>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</si>
  <si>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</si>
  <si>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</si>
  <si>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</si>
  <si>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</si>
  <si>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</si>
  <si>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</si>
  <si>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</si>
  <si>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</si>
  <si>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</si>
  <si>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</si>
  <si>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</si>
  <si>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</si>
  <si>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</si>
  <si>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</si>
  <si>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</si>
  <si>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</si>
  <si>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</si>
  <si>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</si>
  <si>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</si>
  <si>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</si>
  <si>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</si>
  <si>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</si>
  <si>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</si>
  <si>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</si>
  <si>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</si>
  <si>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</si>
  <si>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</si>
  <si>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</si>
  <si>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</si>
  <si>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</si>
  <si>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</si>
  <si>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</si>
  <si>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</si>
  <si>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</si>
  <si>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</si>
  <si>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</si>
  <si>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</si>
  <si>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</si>
  <si>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</si>
  <si>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</si>
  <si>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</si>
  <si>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</si>
  <si>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</si>
  <si>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</si>
  <si>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</si>
  <si>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</si>
  <si>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</si>
  <si>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</si>
  <si>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</si>
  <si>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</si>
  <si>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</si>
  <si>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</si>
  <si>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</si>
  <si>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</si>
  <si>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</si>
  <si>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</si>
  <si>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</si>
  <si>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</si>
  <si>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</si>
  <si>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</si>
  <si>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</si>
  <si>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</si>
  <si>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</si>
  <si>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</si>
  <si>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</si>
  <si>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</si>
  <si>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</si>
  <si>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</si>
  <si>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</si>
  <si>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</si>
  <si>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</si>
  <si>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</si>
  <si>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</si>
  <si>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</si>
  <si>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</si>
  <si>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</si>
  <si>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</si>
  <si>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</si>
  <si>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</si>
  <si>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</si>
  <si>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</si>
  <si>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</si>
  <si>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</si>
  <si>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</si>
  <si>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</si>
  <si>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</si>
  <si>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</si>
  <si>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</si>
  <si>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</si>
  <si>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</si>
  <si>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</si>
  <si>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</si>
  <si>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</si>
  <si>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</si>
  <si>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</si>
  <si>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</si>
  <si>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</si>
  <si>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</si>
  <si>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</si>
  <si>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</si>
  <si>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</si>
  <si>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</si>
  <si>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</si>
  <si>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</si>
  <si>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</si>
  <si>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</si>
  <si>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</si>
  <si>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</si>
  <si>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</si>
  <si>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</si>
  <si>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</si>
  <si>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</si>
  <si>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</si>
  <si>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</si>
  <si>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</si>
  <si>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</si>
  <si>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</si>
  <si>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</si>
  <si>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</si>
  <si>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</si>
  <si>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</si>
  <si>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</si>
  <si>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</si>
  <si>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</si>
  <si>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</si>
  <si>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</si>
  <si>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</si>
  <si>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</si>
  <si>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</si>
  <si>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</si>
  <si>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</si>
  <si>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</si>
  <si>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</si>
  <si>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</si>
  <si>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</si>
  <si>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</si>
  <si>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</si>
  <si>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</si>
  <si>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</si>
  <si>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</si>
  <si>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</si>
  <si>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</si>
  <si>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</si>
  <si>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</si>
  <si>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</si>
  <si>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</si>
  <si>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</si>
  <si>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</si>
  <si>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</si>
  <si>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</si>
  <si>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</si>
  <si>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</si>
  <si>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</si>
  <si>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</si>
  <si>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</si>
  <si>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</si>
  <si>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</si>
  <si>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</si>
  <si>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</si>
  <si>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</si>
  <si>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</si>
  <si>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</si>
  <si>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</si>
  <si>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</si>
  <si>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</si>
  <si>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</si>
  <si>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</si>
  <si>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</si>
  <si>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</si>
  <si>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</si>
  <si>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</si>
  <si>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</si>
  <si>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</si>
  <si>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</si>
  <si>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</si>
  <si>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</si>
  <si>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</si>
  <si>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</si>
  <si>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</si>
  <si>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</si>
  <si>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</si>
  <si>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</si>
  <si>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</si>
  <si>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</si>
  <si>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</si>
  <si>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</si>
  <si>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</si>
  <si>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</si>
  <si>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</si>
  <si>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</si>
  <si>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</si>
  <si>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</si>
  <si>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</si>
  <si>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</si>
  <si>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</si>
  <si>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</si>
  <si>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</si>
  <si>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</si>
  <si>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</si>
  <si>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</si>
  <si>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</si>
  <si>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</si>
  <si>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</si>
  <si>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</si>
  <si>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</si>
  <si>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</si>
  <si>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</si>
  <si>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</si>
  <si>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</si>
  <si>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</si>
  <si>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</si>
  <si>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</si>
  <si>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</si>
  <si>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</si>
  <si>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</si>
  <si>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</si>
  <si>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</si>
  <si>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</si>
  <si>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</si>
  <si>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</si>
  <si>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</si>
  <si>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</si>
  <si>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</si>
  <si>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</si>
  <si>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</si>
  <si>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</si>
  <si>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</si>
  <si>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</si>
  <si>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</si>
  <si>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</si>
  <si>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</si>
  <si>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</si>
  <si>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</si>
  <si>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</si>
  <si>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</si>
  <si>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</si>
  <si>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</si>
  <si>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</si>
  <si>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</si>
  <si>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</si>
  <si>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</si>
  <si>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</si>
  <si>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</si>
  <si>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</si>
  <si>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</si>
  <si>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</si>
  <si>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</si>
  <si>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</si>
  <si>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</si>
  <si>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</si>
  <si>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</si>
  <si>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</si>
  <si>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</si>
  <si>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</si>
  <si>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</si>
  <si>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</si>
  <si>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</si>
  <si>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</si>
  <si>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</si>
  <si>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</si>
  <si>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</si>
  <si>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</si>
  <si>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</si>
  <si>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</si>
  <si>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</si>
  <si>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</si>
  <si>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</si>
  <si>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</si>
  <si>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</si>
  <si>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</si>
  <si>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</si>
  <si>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</si>
  <si>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</si>
  <si>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</si>
  <si>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</si>
  <si>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</si>
  <si>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</si>
  <si>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</si>
  <si>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</si>
  <si>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</si>
  <si>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</si>
  <si>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</si>
  <si>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</si>
  <si>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</si>
  <si>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</si>
  <si>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</si>
  <si>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</si>
  <si>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</si>
  <si>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</si>
  <si>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</si>
  <si>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</si>
  <si>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</si>
  <si>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</si>
  <si>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</si>
  <si>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</si>
  <si>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</si>
  <si>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</si>
  <si>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</si>
  <si>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</si>
  <si>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</si>
  <si>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</si>
  <si>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</si>
  <si>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</si>
  <si>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</si>
  <si>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</si>
  <si>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</si>
  <si>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</si>
  <si>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</si>
  <si>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</si>
  <si>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</si>
  <si>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</si>
  <si>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</si>
  <si>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</si>
  <si>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</si>
  <si>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</si>
  <si>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</si>
  <si>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</si>
  <si>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</si>
  <si>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</si>
  <si>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</si>
  <si>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</si>
  <si>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</si>
  <si>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</si>
  <si>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</si>
  <si>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</si>
  <si>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</si>
  <si>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</si>
  <si>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</si>
  <si>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</si>
  <si>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</si>
  <si>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</si>
  <si>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</si>
  <si>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</si>
  <si>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</si>
  <si>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</si>
  <si>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</si>
  <si>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</si>
  <si>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</si>
  <si>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</si>
  <si>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</si>
  <si>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</si>
  <si>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</si>
  <si>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</si>
  <si>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</si>
  <si>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</si>
  <si>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</si>
  <si>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</si>
  <si>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</si>
  <si>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</si>
  <si>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</si>
  <si>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</si>
  <si>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</si>
  <si>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</si>
  <si>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</si>
  <si>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</si>
  <si>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</si>
  <si>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</si>
  <si>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</si>
  <si>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</si>
  <si>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</si>
  <si>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</si>
  <si>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</si>
  <si>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</si>
  <si>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</si>
  <si>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</si>
  <si>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</si>
  <si>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</si>
  <si>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</si>
  <si>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</si>
  <si>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</si>
  <si>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</si>
  <si>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</si>
  <si>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</si>
  <si>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</si>
  <si>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</si>
  <si>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</si>
  <si>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</si>
  <si>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</si>
  <si>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</si>
  <si>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</si>
  <si>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</si>
  <si>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</si>
  <si>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</si>
  <si>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</si>
  <si>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</si>
  <si>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</si>
  <si>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</si>
  <si>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</si>
  <si>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</si>
  <si>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</si>
  <si>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</si>
  <si>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</si>
  <si>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</si>
  <si>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</si>
  <si>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</si>
  <si>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</si>
  <si>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</si>
  <si>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</si>
  <si>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</si>
  <si>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</si>
  <si>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</si>
  <si>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</si>
  <si>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</si>
  <si>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</si>
  <si>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</si>
  <si>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</si>
  <si>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</si>
  <si>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</si>
  <si>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</si>
  <si>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</si>
  <si>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</si>
  <si>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</si>
  <si>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</si>
  <si>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</si>
  <si>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</si>
  <si>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</si>
  <si>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</si>
  <si>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</si>
  <si>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</si>
  <si>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</si>
  <si>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</si>
  <si>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</si>
  <si>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</si>
  <si>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</si>
  <si>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</si>
  <si>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</si>
  <si>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</si>
  <si>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</si>
  <si>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</si>
  <si>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</si>
  <si>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</si>
  <si>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</si>
  <si>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</si>
  <si>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</si>
  <si>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</si>
  <si>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</si>
  <si>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</si>
  <si>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</si>
  <si>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</si>
  <si>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</si>
  <si>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</si>
  <si>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</si>
  <si>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</si>
  <si>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</si>
  <si>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</si>
  <si>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</si>
  <si>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</si>
  <si>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</si>
  <si>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</si>
  <si>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</si>
  <si>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</si>
  <si>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</si>
  <si>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</si>
  <si>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</si>
  <si>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</si>
  <si>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</si>
  <si>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</si>
  <si>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</si>
  <si>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</si>
  <si>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</si>
  <si>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</si>
  <si>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</si>
  <si>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</si>
  <si>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</si>
  <si>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</si>
  <si>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</si>
  <si>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</si>
  <si>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</si>
  <si>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</si>
  <si>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</si>
  <si>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</si>
  <si>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</si>
  <si>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</si>
  <si>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</si>
  <si>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</si>
  <si>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</si>
  <si>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</si>
  <si>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</si>
  <si>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</si>
  <si>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</si>
  <si>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</si>
  <si>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</si>
  <si>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</si>
  <si>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</si>
  <si>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</si>
  <si>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</si>
  <si>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</si>
  <si>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</si>
  <si>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</si>
  <si>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</si>
  <si>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</si>
  <si>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</si>
  <si>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</si>
  <si>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</si>
  <si>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</si>
  <si>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</si>
  <si>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</si>
  <si>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</si>
  <si>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</si>
  <si>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</si>
  <si>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</si>
  <si>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</si>
  <si>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</si>
  <si>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</si>
  <si>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</si>
  <si>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</si>
  <si>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</si>
  <si>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</si>
  <si>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</si>
  <si>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</si>
  <si>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</si>
  <si>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</si>
  <si>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</si>
  <si>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</si>
  <si>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</si>
  <si>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</si>
  <si>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</si>
  <si>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</si>
  <si>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</si>
  <si>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</si>
  <si>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</si>
  <si>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</si>
  <si>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</si>
  <si>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</si>
  <si>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</si>
  <si>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</si>
  <si>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</si>
  <si>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</si>
  <si>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</si>
  <si>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</si>
  <si>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</si>
  <si>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</si>
  <si>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</si>
  <si>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</si>
  <si>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</si>
  <si>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</si>
  <si>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</si>
  <si>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</si>
  <si>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</si>
  <si>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</si>
  <si>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</si>
  <si>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</si>
  <si>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</si>
  <si>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</si>
  <si>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</si>
  <si>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</si>
  <si>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</si>
  <si>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</si>
  <si>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</si>
  <si>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</si>
  <si>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</si>
  <si>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</si>
  <si>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</si>
  <si>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</si>
  <si>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</si>
  <si>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</si>
  <si>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</si>
  <si>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</si>
  <si>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</si>
  <si>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</si>
  <si>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</si>
  <si>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</si>
  <si>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</si>
  <si>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</si>
  <si>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</si>
  <si>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</si>
  <si>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</si>
  <si>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</si>
  <si>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</si>
  <si>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</si>
  <si>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</si>
  <si>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</si>
  <si>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</si>
  <si>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</si>
  <si>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</si>
  <si>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</si>
  <si>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</si>
  <si>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</si>
  <si>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</si>
  <si>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</si>
  <si>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</si>
  <si>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</si>
  <si>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</si>
  <si>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</si>
  <si>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</si>
  <si>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</si>
  <si>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</si>
  <si>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</si>
  <si>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</si>
  <si>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</si>
  <si>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</si>
  <si>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</si>
  <si>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</si>
  <si>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</si>
  <si>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</si>
  <si>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</si>
  <si>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</si>
  <si>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</si>
  <si>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</si>
  <si>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</si>
  <si>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</si>
  <si>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</si>
  <si>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</si>
  <si>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</si>
  <si>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</si>
  <si>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</si>
  <si>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</si>
  <si>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</si>
  <si>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</si>
  <si>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</si>
  <si>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</si>
  <si>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</si>
  <si>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</si>
  <si>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</si>
  <si>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</si>
  <si>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</si>
  <si>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</si>
  <si>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</si>
  <si>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</si>
  <si>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</si>
  <si>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</si>
  <si>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</si>
  <si>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</si>
  <si>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</si>
  <si>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</si>
  <si>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</si>
  <si>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</si>
  <si>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</si>
  <si>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</si>
  <si>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</si>
  <si>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</si>
  <si>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</si>
  <si>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</si>
  <si>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</si>
  <si>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</si>
  <si>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</si>
  <si>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</si>
  <si>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</si>
  <si>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</si>
  <si>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</si>
  <si>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</si>
  <si>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</si>
  <si>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</si>
  <si>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</si>
  <si>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</si>
  <si>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</si>
  <si>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</si>
  <si>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</si>
  <si>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</si>
  <si>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</si>
  <si>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</si>
  <si>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</si>
  <si>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</si>
  <si>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</si>
  <si>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</si>
  <si>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</si>
  <si>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</si>
  <si>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</si>
  <si>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</si>
  <si>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</si>
  <si>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</si>
  <si>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</si>
  <si>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</si>
  <si>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</si>
  <si>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</si>
  <si>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</si>
  <si>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</si>
  <si>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</si>
  <si>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</si>
  <si>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</si>
  <si>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</si>
  <si>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</si>
  <si>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</si>
  <si>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</si>
  <si>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</si>
  <si>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</si>
  <si>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</si>
  <si>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</si>
  <si>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</si>
  <si>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</si>
  <si>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</si>
  <si>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</si>
  <si>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</si>
  <si>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</si>
  <si>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</si>
  <si>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</si>
  <si>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</si>
  <si>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</si>
  <si>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</si>
  <si>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</si>
  <si>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</si>
  <si>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</si>
  <si>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</si>
  <si>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</si>
  <si>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</si>
  <si>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</si>
  <si>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</si>
  <si>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</si>
  <si>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</si>
  <si>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</si>
  <si>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</si>
  <si>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</si>
  <si>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</si>
  <si>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</si>
  <si>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</si>
  <si>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</si>
  <si>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</si>
  <si>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</si>
  <si>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</si>
  <si>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</si>
  <si>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</si>
  <si>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</si>
  <si>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</si>
  <si>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</si>
  <si>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</si>
  <si>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</si>
  <si>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</si>
  <si>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</si>
  <si>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</si>
  <si>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</si>
  <si>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</si>
  <si>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</si>
  <si>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</si>
  <si>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</si>
  <si>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</si>
  <si>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</si>
  <si>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</si>
  <si>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</si>
  <si>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</si>
  <si>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</si>
  <si>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</si>
  <si>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</si>
  <si>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</si>
  <si>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</si>
  <si>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</si>
  <si>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</si>
  <si>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</si>
  <si>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</si>
  <si>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</si>
  <si>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</si>
  <si>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</si>
  <si>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</si>
  <si>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</si>
  <si>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</si>
  <si>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</si>
  <si>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</si>
  <si>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</si>
  <si>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</si>
  <si>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</si>
  <si>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</si>
  <si>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</si>
  <si>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</si>
  <si>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</si>
  <si>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</si>
  <si>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</si>
  <si>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</si>
  <si>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</si>
  <si>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</si>
  <si>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</si>
  <si>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</si>
  <si>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</si>
  <si>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</si>
  <si>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</si>
  <si>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</si>
  <si>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</si>
  <si>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</si>
  <si>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</si>
  <si>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</si>
  <si>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</si>
  <si>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</si>
  <si>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</si>
  <si>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</si>
  <si>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</si>
  <si>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</si>
  <si>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</si>
  <si>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</si>
  <si>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</si>
  <si>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</si>
  <si>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</si>
  <si>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</si>
  <si>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</si>
  <si>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</si>
  <si>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</si>
  <si>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</si>
  <si>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</si>
  <si>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</si>
  <si>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</si>
  <si>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</si>
  <si>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</si>
  <si>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</si>
  <si>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</si>
  <si>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</si>
  <si>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</si>
  <si>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</si>
  <si>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</si>
  <si>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</si>
  <si>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</si>
  <si>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</si>
  <si>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</si>
  <si>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</si>
  <si>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</si>
  <si>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</si>
  <si>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</si>
  <si>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</si>
  <si>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</si>
  <si>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</si>
  <si>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</si>
  <si>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</si>
  <si>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</si>
  <si>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</si>
  <si>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</si>
  <si>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</si>
  <si>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</si>
  <si>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</si>
  <si>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</si>
  <si>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</si>
  <si>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</si>
  <si>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</si>
  <si>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</si>
  <si>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</si>
  <si>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</si>
  <si>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</si>
  <si>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</si>
  <si>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</si>
  <si>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</si>
  <si>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</si>
  <si>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</si>
  <si>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</si>
  <si>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</si>
  <si>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</si>
  <si>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</si>
  <si>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</si>
  <si>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</si>
  <si>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</si>
  <si>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</si>
  <si>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</si>
  <si>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</si>
  <si>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</si>
  <si>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</si>
  <si>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</si>
  <si>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</si>
  <si>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</si>
  <si>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</si>
  <si>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</si>
  <si>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</si>
  <si>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</si>
  <si>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</si>
  <si>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</si>
  <si>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</si>
  <si>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</si>
  <si>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</si>
  <si>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</si>
  <si>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</si>
  <si>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</si>
  <si>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</si>
  <si>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</si>
  <si>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</si>
  <si>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</si>
  <si>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</si>
  <si>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</si>
  <si>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</si>
  <si>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</si>
  <si>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</si>
  <si>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</si>
  <si>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</si>
  <si>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</si>
  <si>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</si>
  <si>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</si>
  <si>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</si>
  <si>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</si>
  <si>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</si>
  <si>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</si>
  <si>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</si>
  <si>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</si>
  <si>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</si>
  <si>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</si>
  <si>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</si>
  <si>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</si>
  <si>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</si>
  <si>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</si>
  <si>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</si>
  <si>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</si>
  <si>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</si>
  <si>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</si>
  <si>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</si>
  <si>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</si>
  <si>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</si>
  <si>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</si>
  <si>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</si>
  <si>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</si>
  <si>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</si>
  <si>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</si>
  <si>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</si>
  <si>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</si>
  <si>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</si>
  <si>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</si>
  <si>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</si>
  <si>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</si>
  <si>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</si>
  <si>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</si>
  <si>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</si>
  <si>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</si>
  <si>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</si>
  <si>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</si>
  <si>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</si>
  <si>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</si>
  <si>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</si>
  <si>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</si>
  <si>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</si>
  <si>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</si>
  <si>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</si>
  <si>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</si>
  <si>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</si>
  <si>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</si>
  <si>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</si>
  <si>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</si>
  <si>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</si>
  <si>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</si>
  <si>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</si>
  <si>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</si>
  <si>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</si>
  <si>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</si>
  <si>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</si>
  <si>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</si>
  <si>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</si>
  <si>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</si>
  <si>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</si>
  <si>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</si>
  <si>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</si>
  <si>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</si>
  <si>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</si>
  <si>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</si>
  <si>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</si>
  <si>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</si>
  <si>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</si>
  <si>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</si>
  <si>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</si>
  <si>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</si>
  <si>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</si>
  <si>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</si>
  <si>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</si>
  <si>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</si>
  <si>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</si>
  <si>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</si>
  <si>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</si>
  <si>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</si>
  <si>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</si>
  <si>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</si>
  <si>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</si>
  <si>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</si>
  <si>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</si>
  <si>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</si>
  <si>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</si>
  <si>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</si>
  <si>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</si>
  <si>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</si>
  <si>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</si>
  <si>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</si>
  <si>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</si>
  <si>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</si>
  <si>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</si>
  <si>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</si>
  <si>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</si>
  <si>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</si>
  <si>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</si>
  <si>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</si>
  <si>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</si>
  <si>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</si>
  <si>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</si>
  <si>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</si>
  <si>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</si>
  <si>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</si>
  <si>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</si>
  <si>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</si>
  <si>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</si>
  <si>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</si>
  <si>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</si>
  <si>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</si>
  <si>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</si>
  <si>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</si>
  <si>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</si>
  <si>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</si>
  <si>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</si>
  <si>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</si>
  <si>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</si>
  <si>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</si>
  <si>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</si>
  <si>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</si>
  <si>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</si>
  <si>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</si>
  <si>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</si>
  <si>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</si>
  <si>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</si>
  <si>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</si>
  <si>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</si>
  <si>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</si>
  <si>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</si>
  <si>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</si>
  <si>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</si>
  <si>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</si>
  <si>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</si>
  <si>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</si>
  <si>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</si>
  <si>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</si>
  <si>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</si>
  <si>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</si>
  <si>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</si>
  <si>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</si>
  <si>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</si>
  <si>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</si>
  <si>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</si>
  <si>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</si>
  <si>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</si>
  <si>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</si>
  <si>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</si>
  <si>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</si>
  <si>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</si>
  <si>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</si>
  <si>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</si>
  <si>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</si>
  <si>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</si>
  <si>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</si>
  <si>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</si>
  <si>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</si>
  <si>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</si>
  <si>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</si>
  <si>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</si>
  <si>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</si>
  <si>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</si>
  <si>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</si>
  <si>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</si>
  <si>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</si>
  <si>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</si>
  <si>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</si>
  <si>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</si>
  <si>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</si>
  <si>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</si>
  <si>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</si>
  <si>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</si>
  <si>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</si>
  <si>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</si>
  <si>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</si>
  <si>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</si>
  <si>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</si>
  <si>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</si>
  <si>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</si>
  <si>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</si>
  <si>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</si>
  <si>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</si>
  <si>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</si>
  <si>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</si>
  <si>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</si>
  <si>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</si>
  <si>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</si>
  <si>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</si>
  <si>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</si>
  <si>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</si>
  <si>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</si>
  <si>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</si>
  <si>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</si>
  <si>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</si>
  <si>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</si>
  <si>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</si>
  <si>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</si>
  <si>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</si>
  <si>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</si>
  <si>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</si>
  <si>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</si>
  <si>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</si>
  <si>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</si>
  <si>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</si>
  <si>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</si>
  <si>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</si>
  <si>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</si>
  <si>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</si>
  <si>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</si>
  <si>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</si>
  <si>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</si>
  <si>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</si>
  <si>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</si>
  <si>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</si>
  <si>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</si>
  <si>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</si>
  <si>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</si>
  <si>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</si>
  <si>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</si>
  <si>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</si>
  <si>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</si>
  <si>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</si>
  <si>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</si>
  <si>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</si>
  <si>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</si>
  <si>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</si>
  <si>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</si>
  <si>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</si>
  <si>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</si>
  <si>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</si>
  <si>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</si>
  <si>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</si>
  <si>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</si>
  <si>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</si>
  <si>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</si>
  <si>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</si>
  <si>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</si>
  <si>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</si>
  <si>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</si>
  <si>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</si>
  <si>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</si>
  <si>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</si>
  <si>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</si>
  <si>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</si>
  <si>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</si>
  <si>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</si>
  <si>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</si>
  <si>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</si>
  <si>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</si>
  <si>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</si>
  <si>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</si>
  <si>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</si>
  <si>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</si>
  <si>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</si>
  <si>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</si>
  <si>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</si>
  <si>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</si>
  <si>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</si>
  <si>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</si>
  <si>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</si>
  <si>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</si>
  <si>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</si>
  <si>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</si>
  <si>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</si>
  <si>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</si>
  <si>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</si>
  <si>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</si>
  <si>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</si>
  <si>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</si>
  <si>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</si>
  <si>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</si>
  <si>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</si>
  <si>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</si>
  <si>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</si>
  <si>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</si>
  <si>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</si>
  <si>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</si>
  <si>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</si>
  <si>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</si>
  <si>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</si>
  <si>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</si>
  <si>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</si>
  <si>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</si>
  <si>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</si>
  <si>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</si>
  <si>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</si>
  <si>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</si>
  <si>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</si>
  <si>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</si>
  <si>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</si>
  <si>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</si>
  <si>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</si>
  <si>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</si>
  <si>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</si>
  <si>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</si>
  <si>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</si>
  <si>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</si>
  <si>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</si>
  <si>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</si>
  <si>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</si>
  <si>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</si>
  <si>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</si>
  <si>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</si>
  <si>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</si>
  <si>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</si>
  <si>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</si>
  <si>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</si>
  <si>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</si>
  <si>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</si>
  <si>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</si>
  <si>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</si>
  <si>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</si>
  <si>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</si>
  <si>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</si>
  <si>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</si>
  <si>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</si>
  <si>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</si>
  <si>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</si>
  <si>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</si>
  <si>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</si>
  <si>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</si>
  <si>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</si>
  <si>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</si>
  <si>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</si>
  <si>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</si>
  <si>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</si>
  <si>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</si>
  <si>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</si>
  <si>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</si>
  <si>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</si>
  <si>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</si>
  <si>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</si>
  <si>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</si>
  <si>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</si>
  <si>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</si>
  <si>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</si>
  <si>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</si>
  <si>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</si>
  <si>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</si>
  <si>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</si>
  <si>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</si>
  <si>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</si>
  <si>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</si>
  <si>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</si>
  <si>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</si>
  <si>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</si>
  <si>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</si>
  <si>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</si>
  <si>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</si>
  <si>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</si>
  <si>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</si>
  <si>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</si>
  <si>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</si>
  <si>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</si>
  <si>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</si>
  <si>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</si>
  <si>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</si>
  <si>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</si>
  <si>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</si>
  <si>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</si>
  <si>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</si>
  <si>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</si>
  <si>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</si>
  <si>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</si>
  <si>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</si>
  <si>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</si>
  <si>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</si>
  <si>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</si>
  <si>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</si>
  <si>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</si>
  <si>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</si>
  <si>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</si>
  <si>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</si>
  <si>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</si>
  <si>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</si>
  <si>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</si>
  <si>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</si>
  <si>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</si>
  <si>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</si>
  <si>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</si>
  <si>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</si>
  <si>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</si>
  <si>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</si>
  <si>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</si>
  <si>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</si>
  <si>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</si>
  <si>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</si>
  <si>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</si>
  <si>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</si>
  <si>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</si>
  <si>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</si>
  <si>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</si>
  <si>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</si>
  <si>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</si>
  <si>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</si>
  <si>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</si>
  <si>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</si>
  <si>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</si>
  <si>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</si>
  <si>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</si>
  <si>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</si>
  <si>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</si>
  <si>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</si>
  <si>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</si>
  <si>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</si>
  <si>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</si>
  <si>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</si>
  <si>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</si>
  <si>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</si>
  <si>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</si>
  <si>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</si>
  <si>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</si>
  <si>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</si>
  <si>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</si>
  <si>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</si>
  <si>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</si>
  <si>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</si>
  <si>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</si>
  <si>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</si>
  <si>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</si>
  <si>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</si>
  <si>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</si>
  <si>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</si>
  <si>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</si>
  <si>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</si>
  <si>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</si>
  <si>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</si>
  <si>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</si>
  <si>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</si>
  <si>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</si>
  <si>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</si>
  <si>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</si>
  <si>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</si>
  <si>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</si>
  <si>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</si>
  <si>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</si>
  <si>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</si>
  <si>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</si>
  <si>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</si>
  <si>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</si>
  <si>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</si>
  <si>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</si>
  <si>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</si>
  <si>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</si>
  <si>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</si>
  <si>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</si>
  <si>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</si>
  <si>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</si>
  <si>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</si>
  <si>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</si>
  <si>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</si>
  <si>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</si>
  <si>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</si>
  <si>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</si>
  <si>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</si>
  <si>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</si>
  <si>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</si>
  <si>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</si>
  <si>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</si>
  <si>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</si>
  <si>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</si>
  <si>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</si>
  <si>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</si>
  <si>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</si>
  <si>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</si>
  <si>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</si>
  <si>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</si>
  <si>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</si>
  <si>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</si>
  <si>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</si>
  <si>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</si>
  <si>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</si>
  <si>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</si>
  <si>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</si>
  <si>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</si>
  <si>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</si>
  <si>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</si>
  <si>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</si>
  <si>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</si>
  <si>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</si>
  <si>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</si>
  <si>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</si>
  <si>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</si>
  <si>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</si>
  <si>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</si>
  <si>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</si>
  <si>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</si>
  <si>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</si>
  <si>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</si>
  <si>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</si>
  <si>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</si>
  <si>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</si>
  <si>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</si>
  <si>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</si>
  <si>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</si>
  <si>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</si>
  <si>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</si>
  <si>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</si>
  <si>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</si>
  <si>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</si>
  <si>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</si>
  <si>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</si>
  <si>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</si>
  <si>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</si>
  <si>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</si>
  <si>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</si>
  <si>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</si>
  <si>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</si>
  <si>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</si>
  <si>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</si>
  <si>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</si>
  <si>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</si>
  <si>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</si>
  <si>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</si>
  <si>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</si>
  <si>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</si>
  <si>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</si>
  <si>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</si>
  <si>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</si>
  <si>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</si>
  <si>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</si>
  <si>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</si>
  <si>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</si>
  <si>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</si>
  <si>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</si>
  <si>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</si>
  <si>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</si>
  <si>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</si>
  <si>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</si>
  <si>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</si>
  <si>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</si>
  <si>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</si>
  <si>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</si>
  <si>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</si>
  <si>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</si>
  <si>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</si>
  <si>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</si>
  <si>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</si>
  <si>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</si>
  <si>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</si>
  <si>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</si>
  <si>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</si>
  <si>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</si>
  <si>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</si>
  <si>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</si>
  <si>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</si>
  <si>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</si>
  <si>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</si>
  <si>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</si>
  <si>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</si>
  <si>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</si>
  <si>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</si>
  <si>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</si>
  <si>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</si>
  <si>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</si>
  <si>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</si>
  <si>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</si>
  <si>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</si>
  <si>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</si>
  <si>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</si>
  <si>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</si>
  <si>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</si>
  <si>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</si>
  <si>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</si>
  <si>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</si>
  <si>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</si>
  <si>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</si>
  <si>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</si>
  <si>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</si>
  <si>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</si>
  <si>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</si>
  <si>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</si>
  <si>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</si>
  <si>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</si>
  <si>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</si>
  <si>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</si>
  <si>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</si>
  <si>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</si>
  <si>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</si>
  <si>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</si>
  <si>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</si>
  <si>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</si>
  <si>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</si>
  <si>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</si>
  <si>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</si>
  <si>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</si>
  <si>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</si>
  <si>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</si>
  <si>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</si>
  <si>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</si>
  <si>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</si>
  <si>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</si>
  <si>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</si>
  <si>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</si>
  <si>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</si>
  <si>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</si>
  <si>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</si>
  <si>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</si>
  <si>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</si>
  <si>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</si>
  <si>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</si>
  <si>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</si>
  <si>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</si>
  <si>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</si>
  <si>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</si>
  <si>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</si>
  <si>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</si>
  <si>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</si>
  <si>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</si>
  <si>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</si>
  <si>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</si>
  <si>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</si>
  <si>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</si>
  <si>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</si>
  <si>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</si>
  <si>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</si>
  <si>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</si>
  <si>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</si>
  <si>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</si>
  <si>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</si>
  <si>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</si>
  <si>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</si>
  <si>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</si>
  <si>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</si>
  <si>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</si>
  <si>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</si>
  <si>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</si>
  <si>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</si>
  <si>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</si>
  <si>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</si>
  <si>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</si>
  <si>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</si>
  <si>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</si>
  <si>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</si>
  <si>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</si>
  <si>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</si>
  <si>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</si>
  <si>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</si>
  <si>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</si>
  <si>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</si>
  <si>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</si>
  <si>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</si>
  <si>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</si>
  <si>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</si>
  <si>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</si>
  <si>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</si>
  <si>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</si>
  <si>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</si>
  <si>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</si>
  <si>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</si>
  <si>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</si>
  <si>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</si>
  <si>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</si>
  <si>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</si>
  <si>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</si>
  <si>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</si>
  <si>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</si>
  <si>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</si>
  <si>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</si>
  <si>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</si>
  <si>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</si>
  <si>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</si>
  <si>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</si>
  <si>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</si>
  <si>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</si>
  <si>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</si>
  <si>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</si>
  <si>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</si>
  <si>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</si>
  <si>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</si>
  <si>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</si>
  <si>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</si>
  <si>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</si>
  <si>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</si>
  <si>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</si>
  <si>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</si>
  <si>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</si>
  <si>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</si>
  <si>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</si>
  <si>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</si>
  <si>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</si>
  <si>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</si>
  <si>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</si>
  <si>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</si>
  <si>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</si>
  <si>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</si>
  <si>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</si>
  <si>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</si>
  <si>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</si>
  <si>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</si>
  <si>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</si>
  <si>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</si>
  <si>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</si>
  <si>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</si>
  <si>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</si>
  <si>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</si>
  <si>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</si>
  <si>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</si>
  <si>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</si>
  <si>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</si>
  <si>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</si>
  <si>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</si>
  <si>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</si>
  <si>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</si>
  <si>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</si>
  <si>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</si>
  <si>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</si>
  <si>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</si>
  <si>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</si>
  <si>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</si>
  <si>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</si>
  <si>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</si>
  <si>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</si>
  <si>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</si>
  <si>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</si>
  <si>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</si>
  <si>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</si>
  <si>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</si>
  <si>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</si>
  <si>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</si>
  <si>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</si>
  <si>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</si>
  <si>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</si>
  <si>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</si>
  <si>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</si>
  <si>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</si>
  <si>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</si>
  <si>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</si>
  <si>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</si>
  <si>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</si>
  <si>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</si>
  <si>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</si>
  <si>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</si>
  <si>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</si>
  <si>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</si>
  <si>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</si>
  <si>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</si>
  <si>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</si>
  <si>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</si>
  <si>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</si>
  <si>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</si>
  <si>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</si>
  <si>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</si>
  <si>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</si>
  <si>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</si>
  <si>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</si>
  <si>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</si>
  <si>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</si>
  <si>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</si>
  <si>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</si>
  <si>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</si>
  <si>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</si>
  <si>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</si>
  <si>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</si>
  <si>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</si>
  <si>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</si>
  <si>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</si>
  <si>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</si>
  <si>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</si>
  <si>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</si>
  <si>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</si>
  <si>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</si>
  <si>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</si>
  <si>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</si>
  <si>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</si>
  <si>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</si>
  <si>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</si>
  <si>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</si>
  <si>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</si>
  <si>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</si>
  <si>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</si>
  <si>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</si>
  <si>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</si>
  <si>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</si>
  <si>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</si>
  <si>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</si>
  <si>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</si>
  <si>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</si>
  <si>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</si>
  <si>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</si>
  <si>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</si>
  <si>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</si>
  <si>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</si>
  <si>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</si>
  <si>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</si>
  <si>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</si>
  <si>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</si>
  <si>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</si>
  <si>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</si>
  <si>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</si>
  <si>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</si>
  <si>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</si>
  <si>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</si>
  <si>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</si>
  <si>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</si>
  <si>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</si>
  <si>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</si>
  <si>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</si>
  <si>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</si>
  <si>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</si>
  <si>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</si>
  <si>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</si>
  <si>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</si>
  <si>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</si>
  <si>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</si>
  <si>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</si>
  <si>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</si>
  <si>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</si>
  <si>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</si>
  <si>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</si>
  <si>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</si>
  <si>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</si>
  <si>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</si>
  <si>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</si>
  <si>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</si>
  <si>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</si>
  <si>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</si>
  <si>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</si>
  <si>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</si>
  <si>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</si>
  <si>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</si>
  <si>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</si>
  <si>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</si>
  <si>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</si>
  <si>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</si>
  <si>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</si>
  <si>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</si>
  <si>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</si>
  <si>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</si>
  <si>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</si>
  <si>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</si>
  <si>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</si>
  <si>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</si>
  <si>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</si>
  <si>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</si>
  <si>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</si>
  <si>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</si>
  <si>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</si>
  <si>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</si>
  <si>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</si>
  <si>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</si>
  <si>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</si>
  <si>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</si>
  <si>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</si>
  <si>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</si>
  <si>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</si>
  <si>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</si>
  <si>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</si>
  <si>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</si>
  <si>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</si>
  <si>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</si>
  <si>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</si>
  <si>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</si>
  <si>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</si>
  <si>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</si>
  <si>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</si>
  <si>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</si>
  <si>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</si>
  <si>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</si>
  <si>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</si>
  <si>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</si>
  <si>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</si>
  <si>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</si>
  <si>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</si>
  <si>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</si>
  <si>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</si>
  <si>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</si>
  <si>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</si>
  <si>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</si>
  <si>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</si>
  <si>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</si>
  <si>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</si>
  <si>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</si>
  <si>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</si>
  <si>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</si>
  <si>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</si>
  <si>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</si>
  <si>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</si>
  <si>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</si>
  <si>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</si>
  <si>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</si>
  <si>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</si>
  <si>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</si>
  <si>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</si>
  <si>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</si>
  <si>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</si>
  <si>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</si>
  <si>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</si>
  <si>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</si>
  <si>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</si>
  <si>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</si>
  <si>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</si>
  <si>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</si>
  <si>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</si>
  <si>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</si>
  <si>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</si>
  <si>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</si>
  <si>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</si>
  <si>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</si>
  <si>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</si>
  <si>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</si>
  <si>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</si>
  <si>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</si>
  <si>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</si>
  <si>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</si>
  <si>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</si>
  <si>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</si>
  <si>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</si>
  <si>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</si>
  <si>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</si>
  <si>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</si>
  <si>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</si>
  <si>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</si>
  <si>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</si>
  <si>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</si>
  <si>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</si>
  <si>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</si>
  <si>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</si>
  <si>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</si>
  <si>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</si>
  <si>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</si>
  <si>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</si>
  <si>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</si>
  <si>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</si>
  <si>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</si>
  <si>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</si>
  <si>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</si>
  <si>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</si>
  <si>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</si>
  <si>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</si>
  <si>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</si>
  <si>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</si>
  <si>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</si>
  <si>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</si>
  <si>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</si>
  <si>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</si>
  <si>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</si>
  <si>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</si>
  <si>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</si>
  <si>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</si>
  <si>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</si>
  <si>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</si>
  <si>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</si>
  <si>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</si>
  <si>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</si>
  <si>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</si>
  <si>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</si>
  <si>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</si>
  <si>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</si>
  <si>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</si>
  <si>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</si>
  <si>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</si>
  <si>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</si>
  <si>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</si>
  <si>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</si>
  <si>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</si>
  <si>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</si>
  <si>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</si>
  <si>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</si>
  <si>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</si>
  <si>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</si>
  <si>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</si>
  <si>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</si>
  <si>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</si>
  <si>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</si>
  <si>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</si>
  <si>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</si>
  <si>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</si>
  <si>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</si>
  <si>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</si>
  <si>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</si>
  <si>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</si>
  <si>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</si>
  <si>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</si>
  <si>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</si>
  <si>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</si>
  <si>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</si>
  <si>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</si>
  <si>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</si>
  <si>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</si>
  <si>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</si>
  <si>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</si>
  <si>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</si>
  <si>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</si>
  <si>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</si>
  <si>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</si>
  <si>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</si>
  <si>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</si>
  <si>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</si>
  <si>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</si>
  <si>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</si>
  <si>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</si>
  <si>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</si>
  <si>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</si>
  <si>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</si>
  <si>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</si>
  <si>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</si>
  <si>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</si>
  <si>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</si>
  <si>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</si>
  <si>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</si>
  <si>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</si>
  <si>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</si>
  <si>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</si>
  <si>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</si>
  <si>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</si>
  <si>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</si>
  <si>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</si>
  <si>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</si>
  <si>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</si>
  <si>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</si>
  <si>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</si>
  <si>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</si>
  <si>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</si>
  <si>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</si>
  <si>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</si>
  <si>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</si>
  <si>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</si>
  <si>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</si>
  <si>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</si>
  <si>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</si>
  <si>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</si>
  <si>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</si>
  <si>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</si>
  <si>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</si>
  <si>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</si>
  <si>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</si>
  <si>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</si>
  <si>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</si>
  <si>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</si>
  <si>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</si>
  <si>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</si>
  <si>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</si>
  <si>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</si>
  <si>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</si>
  <si>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</si>
  <si>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</si>
  <si>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</si>
  <si>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</si>
  <si>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</si>
  <si>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</si>
  <si>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</si>
  <si>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</si>
  <si>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</si>
  <si>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</si>
  <si>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</si>
  <si>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</si>
  <si>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</si>
  <si>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</si>
  <si>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</si>
  <si>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</si>
  <si>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</si>
  <si>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</si>
  <si>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</si>
  <si>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</si>
  <si>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</si>
  <si>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</si>
  <si>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</si>
  <si>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</si>
  <si>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</si>
  <si>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</si>
  <si>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</si>
  <si>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</si>
  <si>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</si>
  <si>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</si>
  <si>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</si>
  <si>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</si>
  <si>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</si>
  <si>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</si>
  <si>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</si>
  <si>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</si>
  <si>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</si>
  <si>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</si>
  <si>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</si>
  <si>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</si>
  <si>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</si>
  <si>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</si>
  <si>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</si>
  <si>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</si>
  <si>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</si>
  <si>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</si>
  <si>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</si>
  <si>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</si>
  <si>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</si>
  <si>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</si>
  <si>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</si>
  <si>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</si>
  <si>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</si>
  <si>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</si>
  <si>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</si>
  <si>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</si>
  <si>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</si>
  <si>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</si>
  <si>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</si>
  <si>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</si>
  <si>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</si>
  <si>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</si>
  <si>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</si>
  <si>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</si>
  <si>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</si>
  <si>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</si>
  <si>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</si>
  <si>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</si>
  <si>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</si>
  <si>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</si>
  <si>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</si>
  <si>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</si>
  <si>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</si>
  <si>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</si>
  <si>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</si>
  <si>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</si>
  <si>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</si>
  <si>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</si>
  <si>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</si>
  <si>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</si>
  <si>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</si>
  <si>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</si>
  <si>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</si>
  <si>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</si>
  <si>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</si>
  <si>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</si>
  <si>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</si>
  <si>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</si>
  <si>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</si>
  <si>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</si>
  <si>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</si>
  <si>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</si>
  <si>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</si>
  <si>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</si>
  <si>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</si>
  <si>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</si>
  <si>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</si>
  <si>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</si>
  <si>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</si>
  <si>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</si>
  <si>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</si>
  <si>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</si>
  <si>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</si>
  <si>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</si>
  <si>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</si>
  <si>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</si>
  <si>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</si>
  <si>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</si>
  <si>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</si>
  <si>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</si>
  <si>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</si>
  <si>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</si>
  <si>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</si>
  <si>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</si>
  <si>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</si>
  <si>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</si>
  <si>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</si>
  <si>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</si>
  <si>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</si>
  <si>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</si>
  <si>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</si>
  <si>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</si>
  <si>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</si>
  <si>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</si>
  <si>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</si>
  <si>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</si>
  <si>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</si>
  <si>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</si>
  <si>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</si>
  <si>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</si>
  <si>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</si>
  <si>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</si>
  <si>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</si>
  <si>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</si>
  <si>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</si>
  <si>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</si>
  <si>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</si>
  <si>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</si>
  <si>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</si>
  <si>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</si>
  <si>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</si>
  <si>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</si>
  <si>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</si>
  <si>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</si>
  <si>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</si>
  <si>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</si>
  <si>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</si>
  <si>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</si>
  <si>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</si>
  <si>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</si>
  <si>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</si>
  <si>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</si>
  <si>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</si>
  <si>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</si>
  <si>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</si>
  <si>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</si>
  <si>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</si>
  <si>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</si>
  <si>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</si>
  <si>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</si>
  <si>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</si>
  <si>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</si>
  <si>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</si>
  <si>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</si>
  <si>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</si>
  <si>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</si>
  <si>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</si>
  <si>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</si>
  <si>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</si>
  <si>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</si>
  <si>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</si>
  <si>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</si>
  <si>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</si>
  <si>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</si>
  <si>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</si>
  <si>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</si>
  <si>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</si>
  <si>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</si>
  <si>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</si>
  <si>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</si>
  <si>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</si>
  <si>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</si>
  <si>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</si>
  <si>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</si>
  <si>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</si>
  <si>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</si>
  <si>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</si>
  <si>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</si>
  <si>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</si>
  <si>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</si>
  <si>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</si>
  <si>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</si>
  <si>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</si>
  <si>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</si>
  <si>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</si>
  <si>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</si>
  <si>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</si>
  <si>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</si>
  <si>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</si>
  <si>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</si>
  <si>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</si>
  <si>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</si>
  <si>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</si>
  <si>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</si>
  <si>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</si>
  <si>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</si>
  <si>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</si>
  <si>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</si>
  <si>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</si>
  <si>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</si>
  <si>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</si>
  <si>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</si>
  <si>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</si>
  <si>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</si>
  <si>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</si>
  <si>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</si>
  <si>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</si>
  <si>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</si>
  <si>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</si>
  <si>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</si>
  <si>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</si>
  <si>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</si>
  <si>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</si>
  <si>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</si>
  <si>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</si>
  <si>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</si>
  <si>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</si>
  <si>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</si>
  <si>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</si>
  <si>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</si>
  <si>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</si>
  <si>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</si>
  <si>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</si>
  <si>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</si>
  <si>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</si>
  <si>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</si>
  <si>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</si>
  <si>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</si>
  <si>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</si>
  <si>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</si>
  <si>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</si>
  <si>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</si>
  <si>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</si>
  <si>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</si>
  <si>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</si>
  <si>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</si>
  <si>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</si>
  <si>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</si>
  <si>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</si>
  <si>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</si>
  <si>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</si>
  <si>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</si>
  <si>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</si>
  <si>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</si>
  <si>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</si>
  <si>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</si>
  <si>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</si>
  <si>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</si>
  <si>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</si>
  <si>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</si>
  <si>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</si>
  <si>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</si>
  <si>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</si>
  <si>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</si>
  <si>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</si>
  <si>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</si>
  <si>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</si>
  <si>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</si>
  <si>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</si>
  <si>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</si>
  <si>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</si>
  <si>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</si>
  <si>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</si>
  <si>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</si>
  <si>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</si>
  <si>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</si>
  <si>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</si>
  <si>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</si>
  <si>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</si>
  <si>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</si>
  <si>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</si>
  <si>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</si>
  <si>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</si>
  <si>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</si>
  <si>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</si>
  <si>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</si>
  <si>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</si>
  <si>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</si>
  <si>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</si>
  <si>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</si>
  <si>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</si>
  <si>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</si>
  <si>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</si>
  <si>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</si>
  <si>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</si>
  <si>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</si>
  <si>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</si>
  <si>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</si>
  <si>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</si>
  <si>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</si>
  <si>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</si>
  <si>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</si>
  <si>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</si>
  <si>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</si>
  <si>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</si>
  <si>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</si>
  <si>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</si>
  <si>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</si>
  <si>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</si>
  <si>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</si>
  <si>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</si>
  <si>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</si>
  <si>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</si>
  <si>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</si>
  <si>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</si>
  <si>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</si>
  <si>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</si>
  <si>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</si>
  <si>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</si>
  <si>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</si>
  <si>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</si>
  <si>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</si>
  <si>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</si>
  <si>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</si>
  <si>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</si>
  <si>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</si>
  <si>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</si>
  <si>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</si>
  <si>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</si>
  <si>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</si>
  <si>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</si>
  <si>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</si>
  <si>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</si>
  <si>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</si>
  <si>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</si>
  <si>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</si>
  <si>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</si>
  <si>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</si>
  <si>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</si>
  <si>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</si>
  <si>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</si>
  <si>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</si>
  <si>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</si>
  <si>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</si>
  <si>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</si>
  <si>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</si>
  <si>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</si>
  <si>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</si>
  <si>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</si>
  <si>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</si>
  <si>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</si>
  <si>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</si>
  <si>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</si>
  <si>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</si>
  <si>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</si>
  <si>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</si>
  <si>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</si>
  <si>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</si>
  <si>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</si>
  <si>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</si>
  <si>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</si>
  <si>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</si>
  <si>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</si>
  <si>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</si>
  <si>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</si>
  <si>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</si>
  <si>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</si>
  <si>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</si>
  <si>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</si>
  <si>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</si>
  <si>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</si>
  <si>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</si>
  <si>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</si>
  <si>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</si>
  <si>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</si>
  <si>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</si>
  <si>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</si>
  <si>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</si>
  <si>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</si>
  <si>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</si>
  <si>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</si>
  <si>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</si>
  <si>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</si>
  <si>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</si>
  <si>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</si>
  <si>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</si>
  <si>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</si>
  <si>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</si>
  <si>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</si>
  <si>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</si>
  <si>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</si>
  <si>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</si>
  <si>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</si>
  <si>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</si>
  <si>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</si>
  <si>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</si>
  <si>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</si>
  <si>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</si>
  <si>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</si>
  <si>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</si>
  <si>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</si>
  <si>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</si>
  <si>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</si>
  <si>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</si>
  <si>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</si>
  <si>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</si>
  <si>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</si>
  <si>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</si>
  <si>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</si>
  <si>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</si>
  <si>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</si>
  <si>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</si>
  <si>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</si>
  <si>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</si>
  <si>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</si>
  <si>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</si>
  <si>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</si>
  <si>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</si>
  <si>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</si>
  <si>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</si>
  <si>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</si>
  <si>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</si>
  <si>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</si>
  <si>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</si>
  <si>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</si>
  <si>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</si>
  <si>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</si>
  <si>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</si>
  <si>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</si>
  <si>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</si>
  <si>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</si>
  <si>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</si>
  <si>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</si>
  <si>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</si>
  <si>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</si>
  <si>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</si>
  <si>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</si>
  <si>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</si>
  <si>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</si>
  <si>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</si>
  <si>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</si>
  <si>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</si>
  <si>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</si>
  <si>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</si>
  <si>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</si>
  <si>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</si>
  <si>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</si>
  <si>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</si>
  <si>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</si>
  <si>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</si>
  <si>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</si>
  <si>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</si>
  <si>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</si>
  <si>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</si>
  <si>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</si>
  <si>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</si>
  <si>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</si>
  <si>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</si>
  <si>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</si>
  <si>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</si>
  <si>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</si>
  <si>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</si>
  <si>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</si>
  <si>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</si>
  <si>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</si>
  <si>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</si>
  <si>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</si>
  <si>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</si>
  <si>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</si>
  <si>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</si>
  <si>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</si>
  <si>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</si>
  <si>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</si>
  <si>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</si>
  <si>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</si>
  <si>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</si>
  <si>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</si>
  <si>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</si>
  <si>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</si>
  <si>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</si>
  <si>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</si>
  <si>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</si>
  <si>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</si>
  <si>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</si>
  <si>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</si>
  <si>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</si>
  <si>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</si>
  <si>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</si>
  <si>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</si>
  <si>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</si>
  <si>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</si>
  <si>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</si>
  <si>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</si>
  <si>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</si>
  <si>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</si>
  <si>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</si>
  <si>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</si>
  <si>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</si>
  <si>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</si>
  <si>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</si>
  <si>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</si>
  <si>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</si>
  <si>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</si>
  <si>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</si>
  <si>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</si>
  <si>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</si>
  <si>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</si>
  <si>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</si>
  <si>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</si>
  <si>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</si>
  <si>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</si>
  <si>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</si>
  <si>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</si>
  <si>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</si>
  <si>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</si>
  <si>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</si>
  <si>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</si>
  <si>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</si>
  <si>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</si>
  <si>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</si>
  <si>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</si>
  <si>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</si>
  <si>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</si>
  <si>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</si>
  <si>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</si>
  <si>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</si>
  <si>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</si>
  <si>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</si>
  <si>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</si>
  <si>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</si>
  <si>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</si>
  <si>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</si>
  <si>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</si>
  <si>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</si>
  <si>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</si>
  <si>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</si>
  <si>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</si>
  <si>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</si>
  <si>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</si>
  <si>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</si>
  <si>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</si>
  <si>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</si>
  <si>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</si>
  <si>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</si>
  <si>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</si>
  <si>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</si>
  <si>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</si>
  <si>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</si>
  <si>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</si>
  <si>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</si>
  <si>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</si>
  <si>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</si>
  <si>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</si>
  <si>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</si>
  <si>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</si>
  <si>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</si>
  <si>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</si>
  <si>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</si>
  <si>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</si>
  <si>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</si>
  <si>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</si>
  <si>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</si>
  <si>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</si>
  <si>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</si>
  <si>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</si>
  <si>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</si>
  <si>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</si>
  <si>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</si>
  <si>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</si>
  <si>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</si>
  <si>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</si>
  <si>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</si>
  <si>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</si>
  <si>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</si>
  <si>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</si>
  <si>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</si>
  <si>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</si>
  <si>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</si>
  <si>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</si>
  <si>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</si>
  <si>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</si>
  <si>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</si>
  <si>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</si>
  <si>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</si>
  <si>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</si>
  <si>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</si>
  <si>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</si>
  <si>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</si>
  <si>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</si>
  <si>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</si>
  <si>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</si>
  <si>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</si>
  <si>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</si>
  <si>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</si>
  <si>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</si>
  <si>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</si>
  <si>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</si>
  <si>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</si>
  <si>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</si>
  <si>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</si>
  <si>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</si>
  <si>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</si>
  <si>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</si>
  <si>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</si>
  <si>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</si>
  <si>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</si>
  <si>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</si>
  <si>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</si>
  <si>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</si>
  <si>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</si>
  <si>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</si>
  <si>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</si>
  <si>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</si>
  <si>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</si>
  <si>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</si>
  <si>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</si>
  <si>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</si>
  <si>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</si>
  <si>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</si>
  <si>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</si>
  <si>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</si>
  <si>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</si>
  <si>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</si>
  <si>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</si>
  <si>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</si>
  <si>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</si>
  <si>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</si>
  <si>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</si>
  <si>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</si>
  <si>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</si>
  <si>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</si>
  <si>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</si>
  <si>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</si>
  <si>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</si>
  <si>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</si>
  <si>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</si>
  <si>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</si>
  <si>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</si>
  <si>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</si>
  <si>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</si>
  <si>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</si>
  <si>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</si>
  <si>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</si>
  <si>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</si>
  <si>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</si>
  <si>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</si>
  <si>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</si>
  <si>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</si>
  <si>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</si>
  <si>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</si>
  <si>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</si>
  <si>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</si>
  <si>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</si>
  <si>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</si>
  <si>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</si>
  <si>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</si>
  <si>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</si>
  <si>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</si>
  <si>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</si>
  <si>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</si>
  <si>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</si>
  <si>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</si>
  <si>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</si>
  <si>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</si>
  <si>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</si>
  <si>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</si>
  <si>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</si>
  <si>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</si>
  <si>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</si>
  <si>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</si>
  <si>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</si>
  <si>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</si>
  <si>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</si>
  <si>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</si>
  <si>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</si>
  <si>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</si>
  <si>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</si>
  <si>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</si>
  <si>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</si>
  <si>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</si>
  <si>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</si>
  <si>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</si>
  <si>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</si>
  <si>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</si>
  <si>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</si>
  <si>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</si>
  <si>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</si>
  <si>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</si>
  <si>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</si>
  <si>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</si>
  <si>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</si>
  <si>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</si>
  <si>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</si>
  <si>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</si>
  <si>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</si>
  <si>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</si>
  <si>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</si>
  <si>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</si>
  <si>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</si>
  <si>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</si>
  <si>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</si>
  <si>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</si>
  <si>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</si>
  <si>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</si>
  <si>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</si>
  <si>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</si>
  <si>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</si>
  <si>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</si>
  <si>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</si>
  <si>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</si>
  <si>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</si>
  <si>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</si>
  <si>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</si>
  <si>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</si>
  <si>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</si>
  <si>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</si>
  <si>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</si>
  <si>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</si>
  <si>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</si>
  <si>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</si>
  <si>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</si>
  <si>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</si>
  <si>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</si>
  <si>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</si>
  <si>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</si>
  <si>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</si>
  <si>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</si>
  <si>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</si>
  <si>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</si>
  <si>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</si>
  <si>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</si>
  <si>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</si>
  <si>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</si>
  <si>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</si>
  <si>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</si>
  <si>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</si>
  <si>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</si>
  <si>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</si>
  <si>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</si>
  <si>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</si>
  <si>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</si>
  <si>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</si>
  <si>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</si>
  <si>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</si>
  <si>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</si>
  <si>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</si>
  <si>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</si>
  <si>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</si>
  <si>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</si>
  <si>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</si>
  <si>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</si>
  <si>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</si>
  <si>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</si>
  <si>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</si>
  <si>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</si>
  <si>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</si>
  <si>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</si>
  <si>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</si>
  <si>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</si>
  <si>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</si>
  <si>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</si>
  <si>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</si>
  <si>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</si>
  <si>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</si>
  <si>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</si>
  <si>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</si>
  <si>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</si>
  <si>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</si>
  <si>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</si>
  <si>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</si>
  <si>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</si>
  <si>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</si>
  <si>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</si>
  <si>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</si>
  <si>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</si>
  <si>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</si>
  <si>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</si>
  <si>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</si>
  <si>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</si>
  <si>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</si>
  <si>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</si>
  <si>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</si>
  <si>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</si>
  <si>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</si>
  <si>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</si>
  <si>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</si>
  <si>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</si>
  <si>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</si>
  <si>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</si>
  <si>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</si>
  <si>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</si>
  <si>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</si>
  <si>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</si>
  <si>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</si>
  <si>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</si>
  <si>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</si>
  <si>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</si>
  <si>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</si>
  <si>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</si>
  <si>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</si>
  <si>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</si>
  <si>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</si>
  <si>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</si>
  <si>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</si>
  <si>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</si>
  <si>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</si>
  <si>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</si>
  <si>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</si>
  <si>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</si>
  <si>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</si>
  <si>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</si>
  <si>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</si>
  <si>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</si>
  <si>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</si>
  <si>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</si>
  <si>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</si>
  <si>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</si>
  <si>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</si>
  <si>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</si>
  <si>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</si>
  <si>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</si>
  <si>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</si>
  <si>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</si>
  <si>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</si>
  <si>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</si>
  <si>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</si>
  <si>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</si>
  <si>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</si>
  <si>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</si>
  <si>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</si>
  <si>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</si>
  <si>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</si>
  <si>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</si>
  <si>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</si>
  <si>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</si>
  <si>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</si>
  <si>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</si>
  <si>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</si>
  <si>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</si>
  <si>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</si>
  <si>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</si>
  <si>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</si>
  <si>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</si>
  <si>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</si>
  <si>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</si>
  <si>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</si>
  <si>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</si>
  <si>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</si>
  <si>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</si>
  <si>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</si>
  <si>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</si>
  <si>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</si>
  <si>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</si>
  <si>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</si>
  <si>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</si>
  <si>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</si>
  <si>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</si>
  <si>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</si>
  <si>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</si>
  <si>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</si>
  <si>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</si>
  <si>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</si>
  <si>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</si>
  <si>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</si>
  <si>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</si>
  <si>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</si>
  <si>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</si>
  <si>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</si>
  <si>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</si>
  <si>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</si>
  <si>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</si>
  <si>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</si>
  <si>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</si>
  <si>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</si>
  <si>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</si>
  <si>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</si>
  <si>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</si>
  <si>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</si>
  <si>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</si>
  <si>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</si>
  <si>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</si>
  <si>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</si>
  <si>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</si>
  <si>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</si>
  <si>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</si>
  <si>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</si>
  <si>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</si>
  <si>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</si>
  <si>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</si>
  <si>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</si>
  <si>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</si>
  <si>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</si>
  <si>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</si>
  <si>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</si>
  <si>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</si>
  <si>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</si>
  <si>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</si>
  <si>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</si>
  <si>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</si>
  <si>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</si>
  <si>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</si>
  <si>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</si>
  <si>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</si>
  <si>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</si>
  <si>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</si>
  <si>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</si>
  <si>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</si>
  <si>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</si>
  <si>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</si>
  <si>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</si>
  <si>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</si>
  <si>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</si>
  <si>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</si>
  <si>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</si>
  <si>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</si>
  <si>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</si>
  <si>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</si>
  <si>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</si>
  <si>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</si>
  <si>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</si>
  <si>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</si>
  <si>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</si>
  <si>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</si>
  <si>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</si>
  <si>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</si>
  <si>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</si>
  <si>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</si>
  <si>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</si>
  <si>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</si>
  <si>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</si>
  <si>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</si>
  <si>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</si>
  <si>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</si>
  <si>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</si>
  <si>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</si>
  <si>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</si>
  <si>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</si>
  <si>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</si>
  <si>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</si>
  <si>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</si>
  <si>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</si>
  <si>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</si>
  <si>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</si>
  <si>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</si>
  <si>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</si>
  <si>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</si>
  <si>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</si>
  <si>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</si>
  <si>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</si>
  <si>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</si>
  <si>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</si>
  <si>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</si>
  <si>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</si>
  <si>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</si>
  <si>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</si>
  <si>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</si>
  <si>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</si>
  <si>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</si>
  <si>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</si>
  <si>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</si>
  <si>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</si>
  <si>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</si>
  <si>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</si>
  <si>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</si>
  <si>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</si>
  <si>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</si>
  <si>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</si>
  <si>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</si>
  <si>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</si>
  <si>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</si>
  <si>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</si>
  <si>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</si>
  <si>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</si>
  <si>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</si>
  <si>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</si>
  <si>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</si>
  <si>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</si>
  <si>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</si>
  <si>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</si>
  <si>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</si>
  <si>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</si>
  <si>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</si>
  <si>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</si>
  <si>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</si>
  <si>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</si>
  <si>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</si>
  <si>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</si>
  <si>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</si>
  <si>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</si>
  <si>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</si>
  <si>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</si>
  <si>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</si>
  <si>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</si>
  <si>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</si>
  <si>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</si>
  <si>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</si>
  <si>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</si>
  <si>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</si>
  <si>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</si>
  <si>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</si>
  <si>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</si>
  <si>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</si>
  <si>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</si>
  <si>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</si>
  <si>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</si>
  <si>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</si>
  <si>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</si>
  <si>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</si>
  <si>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</si>
  <si>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</si>
  <si>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</si>
  <si>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</si>
  <si>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</si>
  <si>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</si>
  <si>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</si>
  <si>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</si>
  <si>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</si>
  <si>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</si>
  <si>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</si>
  <si>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</si>
  <si>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</si>
  <si>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</si>
  <si>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</si>
  <si>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</si>
  <si>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</si>
  <si>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</si>
  <si>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</si>
  <si>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</si>
  <si>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</si>
  <si>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</si>
  <si>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</si>
  <si>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</si>
  <si>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</si>
  <si>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</si>
  <si>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</si>
  <si>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</si>
  <si>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</si>
  <si>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</si>
  <si>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</si>
  <si>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</si>
  <si>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</si>
  <si>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</si>
  <si>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</si>
  <si>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</si>
  <si>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</si>
  <si>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</si>
  <si>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</si>
  <si>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</si>
  <si>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</si>
  <si>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</si>
  <si>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</si>
  <si>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</si>
  <si>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</si>
  <si>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</si>
  <si>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</si>
  <si>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</si>
  <si>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</si>
  <si>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</si>
  <si>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</si>
  <si>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</si>
  <si>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</si>
  <si>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</si>
  <si>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</si>
  <si>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</si>
  <si>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</si>
  <si>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</si>
  <si>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</si>
  <si>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</si>
  <si>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</si>
  <si>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</si>
  <si>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</si>
  <si>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</si>
  <si>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</si>
  <si>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</si>
  <si>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</si>
  <si>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</si>
  <si>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</si>
  <si>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</si>
  <si>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</si>
  <si>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</si>
  <si>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</si>
  <si>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</si>
  <si>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</si>
  <si>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</si>
  <si>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</si>
  <si>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</si>
  <si>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</si>
  <si>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</si>
  <si>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</si>
  <si>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</si>
  <si>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</si>
  <si>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</si>
  <si>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</si>
  <si>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</si>
  <si>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</si>
  <si>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</si>
  <si>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</si>
  <si>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</si>
  <si>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</si>
  <si>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</si>
  <si>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</si>
  <si>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</si>
  <si>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</si>
  <si>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</si>
  <si>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</si>
  <si>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</si>
  <si>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</si>
  <si>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</si>
  <si>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</si>
  <si>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</si>
  <si>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</si>
  <si>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</si>
  <si>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</si>
  <si>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</si>
  <si>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</si>
  <si>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</si>
  <si>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</si>
  <si>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</si>
  <si>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</si>
  <si>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</si>
  <si>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</si>
  <si>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</si>
  <si>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</si>
  <si>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</si>
  <si>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</si>
  <si>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</si>
  <si>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</si>
  <si>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</si>
  <si>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</si>
  <si>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</si>
  <si>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</si>
  <si>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</si>
  <si>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</si>
  <si>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</si>
  <si>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</si>
  <si>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</si>
  <si>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</si>
  <si>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</si>
  <si>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</si>
  <si>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</si>
  <si>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</si>
  <si>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</si>
  <si>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</si>
  <si>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</si>
  <si>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</si>
  <si>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</si>
  <si>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</si>
  <si>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</si>
  <si>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</si>
  <si>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</si>
  <si>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</si>
  <si>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</si>
  <si>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</si>
  <si>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</si>
  <si>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</si>
  <si>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</si>
  <si>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</si>
  <si>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</si>
  <si>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</si>
  <si>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</si>
  <si>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</si>
  <si>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</si>
  <si>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</si>
  <si>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</si>
  <si>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</si>
  <si>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</si>
  <si>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</si>
  <si>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</si>
  <si>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</si>
  <si>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</si>
  <si>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</si>
  <si>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</si>
  <si>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</si>
  <si>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</si>
  <si>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</si>
  <si>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</si>
  <si>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</si>
  <si>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</si>
  <si>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</si>
  <si>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</si>
  <si>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</si>
  <si>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</si>
  <si>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</si>
  <si>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</si>
  <si>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</si>
  <si>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</si>
  <si>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</si>
  <si>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</si>
  <si>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</si>
  <si>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</si>
  <si>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</si>
  <si>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</si>
  <si>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</si>
  <si>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</si>
  <si>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</si>
  <si>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</si>
  <si>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</si>
  <si>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</si>
  <si>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</si>
  <si>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</si>
  <si>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</si>
  <si>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</si>
  <si>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</si>
  <si>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</si>
  <si>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</si>
  <si>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</si>
  <si>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</si>
  <si>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</si>
  <si>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</si>
  <si>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</si>
  <si>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</si>
  <si>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</si>
  <si>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</si>
  <si>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</si>
  <si>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</si>
  <si>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</si>
  <si>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</si>
  <si>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</si>
  <si>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</si>
  <si>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</si>
  <si>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</si>
  <si>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</si>
  <si>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</si>
  <si>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</si>
  <si>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</si>
  <si>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</si>
  <si>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</si>
  <si>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</si>
  <si>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</si>
  <si>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</si>
  <si>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</si>
  <si>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</si>
  <si>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</si>
  <si>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</si>
  <si>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</si>
  <si>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</si>
  <si>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</si>
  <si>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</si>
  <si>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</si>
  <si>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</si>
  <si>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</si>
  <si>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</si>
  <si>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</si>
  <si>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</si>
  <si>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</si>
  <si>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</si>
  <si>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</si>
  <si>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</si>
  <si>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</si>
  <si>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</si>
  <si>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</si>
  <si>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</si>
  <si>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</si>
  <si>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</si>
  <si>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</si>
  <si>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</si>
  <si>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</si>
  <si>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</si>
  <si>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</si>
  <si>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</si>
  <si>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</si>
  <si>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</si>
  <si>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</si>
  <si>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</si>
  <si>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</si>
  <si>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</si>
  <si>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</si>
  <si>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</si>
  <si>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</si>
  <si>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</si>
  <si>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</si>
  <si>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</si>
  <si>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</si>
  <si>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</si>
  <si>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</si>
  <si>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</si>
  <si>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</si>
  <si>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</si>
  <si>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</si>
  <si>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</si>
  <si>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</si>
  <si>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</si>
  <si>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</si>
  <si>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</si>
  <si>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</si>
  <si>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</si>
  <si>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</si>
  <si>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</si>
  <si>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</si>
  <si>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</si>
  <si>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</si>
  <si>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</si>
  <si>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</si>
  <si>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</si>
  <si>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</si>
  <si>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</si>
  <si>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</si>
  <si>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</si>
  <si>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</si>
  <si>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</si>
  <si>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</si>
  <si>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</si>
  <si>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</si>
  <si>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</si>
  <si>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</si>
  <si>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</si>
  <si>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</si>
  <si>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</si>
  <si>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</si>
  <si>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</si>
  <si>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</si>
  <si>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</si>
  <si>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</si>
  <si>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</si>
  <si>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</si>
  <si>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</si>
  <si>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</si>
  <si>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</si>
  <si>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</si>
  <si>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</si>
  <si>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</si>
  <si>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</si>
  <si>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</si>
  <si>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</si>
  <si>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</si>
  <si>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</si>
  <si>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</si>
  <si>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</si>
  <si>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</si>
  <si>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</si>
  <si>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</si>
  <si>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</si>
  <si>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</si>
  <si>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</si>
  <si>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</si>
  <si>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</si>
  <si>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</si>
  <si>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</si>
  <si>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</si>
  <si>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</si>
  <si>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</si>
  <si>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</si>
  <si>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</si>
  <si>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</si>
  <si>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</si>
  <si>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</si>
  <si>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</si>
  <si>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</si>
  <si>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</si>
  <si>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</si>
  <si>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</si>
  <si>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</si>
  <si>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</si>
  <si>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</si>
  <si>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</si>
  <si>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</si>
  <si>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</si>
  <si>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</si>
  <si>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</si>
  <si>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</si>
  <si>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</si>
  <si>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</si>
  <si>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</si>
  <si>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</si>
  <si>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</si>
  <si>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</si>
  <si>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</si>
  <si>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</si>
  <si>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</si>
  <si>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</si>
  <si>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</si>
  <si>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</si>
  <si>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</si>
  <si>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</si>
  <si>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</si>
  <si>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</si>
  <si>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</si>
  <si>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</si>
  <si>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</si>
  <si>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</si>
  <si>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</si>
  <si>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</si>
  <si>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</si>
  <si>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</si>
  <si>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</si>
  <si>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</si>
  <si>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</si>
  <si>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</si>
  <si>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</si>
  <si>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</si>
  <si>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</si>
  <si>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</si>
  <si>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</si>
  <si>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</si>
  <si>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</si>
  <si>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</si>
  <si>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</si>
  <si>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</si>
  <si>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</si>
  <si>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</si>
  <si>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</si>
  <si>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</si>
  <si>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</si>
  <si>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</si>
  <si>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</si>
  <si>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</si>
  <si>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</si>
  <si>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</si>
  <si>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</si>
  <si>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</si>
  <si>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</si>
  <si>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</si>
  <si>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</si>
  <si>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</si>
  <si>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</si>
  <si>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</si>
  <si>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</si>
  <si>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</si>
  <si>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</si>
  <si>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</si>
  <si>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</si>
  <si>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</si>
  <si>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</si>
  <si>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</si>
  <si>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</si>
  <si>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</si>
  <si>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</si>
  <si>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</si>
  <si>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</si>
  <si>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</si>
  <si>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</si>
  <si>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</si>
  <si>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</si>
  <si>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</si>
  <si>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</si>
  <si>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</si>
  <si>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</si>
  <si>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</si>
  <si>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</si>
  <si>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</si>
  <si>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</si>
  <si>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</si>
  <si>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</si>
  <si>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</si>
  <si>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</si>
  <si>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</si>
  <si>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</si>
  <si>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</si>
  <si>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</si>
  <si>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</si>
  <si>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</si>
  <si>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</si>
  <si>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</si>
  <si>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</si>
  <si>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</si>
  <si>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</si>
  <si>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</si>
  <si>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</si>
  <si>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</si>
  <si>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</si>
  <si>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</si>
  <si>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</si>
  <si>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</si>
  <si>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</si>
  <si>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</si>
  <si>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</si>
  <si>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</si>
  <si>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</si>
  <si>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</si>
  <si>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</si>
  <si>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</si>
  <si>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</si>
  <si>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</si>
  <si>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</si>
  <si>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</si>
  <si>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</si>
  <si>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</si>
  <si>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</si>
  <si>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</si>
  <si>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</si>
  <si>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</si>
  <si>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</si>
  <si>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</si>
  <si>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</si>
  <si>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</si>
  <si>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</si>
  <si>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</si>
  <si>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</si>
  <si>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</si>
  <si>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</si>
  <si>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</si>
  <si>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</si>
  <si>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</si>
  <si>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</si>
  <si>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</si>
  <si>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</si>
  <si>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</si>
  <si>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</si>
  <si>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</si>
  <si>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</si>
  <si>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</si>
  <si>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</si>
  <si>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</si>
  <si>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</si>
  <si>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</si>
  <si>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</si>
  <si>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</si>
  <si>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</si>
  <si>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</si>
  <si>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</si>
  <si>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</si>
  <si>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</si>
  <si>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</si>
  <si>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</si>
  <si>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</si>
  <si>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</si>
  <si>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</si>
  <si>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</si>
  <si>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</si>
  <si>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</si>
  <si>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</si>
  <si>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</si>
  <si>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</si>
  <si>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</si>
  <si>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</si>
  <si>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</si>
  <si>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</si>
  <si>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</si>
  <si>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</si>
  <si>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</si>
  <si>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</si>
  <si>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</si>
  <si>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</si>
  <si>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</si>
  <si>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</si>
  <si>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</si>
  <si>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</si>
  <si>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</si>
  <si>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</si>
  <si>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</si>
  <si>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</si>
  <si>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</si>
  <si>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</si>
  <si>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</si>
  <si>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</si>
  <si>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</si>
  <si>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</si>
  <si>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</si>
  <si>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</si>
  <si>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</si>
  <si>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</si>
  <si>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</si>
  <si>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</si>
  <si>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</si>
  <si>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</si>
  <si>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</si>
  <si>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</si>
  <si>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</si>
  <si>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</si>
  <si>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</si>
  <si>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</si>
  <si>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</si>
  <si>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</si>
  <si>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</si>
  <si>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</si>
  <si>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</si>
  <si>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</si>
  <si>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</si>
  <si>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</si>
  <si>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</si>
  <si>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</si>
  <si>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</si>
  <si>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</si>
  <si>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</si>
  <si>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</si>
  <si>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</si>
  <si>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</si>
  <si>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</si>
  <si>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</si>
  <si>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</si>
  <si>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</si>
  <si>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</si>
  <si>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</si>
  <si>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</si>
  <si>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</si>
  <si>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</si>
  <si>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</si>
  <si>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</si>
  <si>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</si>
  <si>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</si>
  <si>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</si>
  <si>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</si>
  <si>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</si>
  <si>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</si>
  <si>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</si>
  <si>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</si>
  <si>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</si>
  <si>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</si>
  <si>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</si>
  <si>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</si>
  <si>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</si>
  <si>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</si>
  <si>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</si>
  <si>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</si>
  <si>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</si>
  <si>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</si>
  <si>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</si>
  <si>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</si>
  <si>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</si>
  <si>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</si>
  <si>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</si>
  <si>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</si>
  <si>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</si>
  <si>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</si>
  <si>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</si>
  <si>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</si>
  <si>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</si>
  <si>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</si>
  <si>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</si>
  <si>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</si>
  <si>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</si>
  <si>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</si>
  <si>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</si>
  <si>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</si>
  <si>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</si>
  <si>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</si>
  <si>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</si>
  <si>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</si>
  <si>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</si>
  <si>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</si>
  <si>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</si>
  <si>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</si>
  <si>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</si>
  <si>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</si>
  <si>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</si>
  <si>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</si>
  <si>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</si>
  <si>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</si>
  <si>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</si>
  <si>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</si>
  <si>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</si>
  <si>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</si>
  <si>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</si>
  <si>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</si>
  <si>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</si>
  <si>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</si>
  <si>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</si>
  <si>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</si>
  <si>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</si>
  <si>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</si>
  <si>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</si>
  <si>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</si>
  <si>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</si>
  <si>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</si>
  <si>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</si>
  <si>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</si>
  <si>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</si>
  <si>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</si>
  <si>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</si>
  <si>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</si>
  <si>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</si>
  <si>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</si>
  <si>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</si>
  <si>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</si>
  <si>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</si>
  <si>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</si>
  <si>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</si>
  <si>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</si>
  <si>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</si>
  <si>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</si>
  <si>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</si>
  <si>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</si>
  <si>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</si>
  <si>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</si>
  <si>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</si>
  <si>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</si>
  <si>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</si>
  <si>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</si>
  <si>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</si>
  <si>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</si>
  <si>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</si>
  <si>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</si>
  <si>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</si>
  <si>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</si>
  <si>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</si>
  <si>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</si>
  <si>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</si>
  <si>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</si>
  <si>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</si>
  <si>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</si>
  <si>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</si>
  <si>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</si>
  <si>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</si>
  <si>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</si>
  <si>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</si>
  <si>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</si>
  <si>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</si>
  <si>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</si>
  <si>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</si>
  <si>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</si>
  <si>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</si>
  <si>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</si>
  <si>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</si>
  <si>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</si>
  <si>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</si>
  <si>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</si>
  <si>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</si>
  <si>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</si>
  <si>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</si>
  <si>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</si>
  <si>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</si>
  <si>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</si>
  <si>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</si>
  <si>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</si>
  <si>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</si>
  <si>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</si>
  <si>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</si>
  <si>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</si>
  <si>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</si>
  <si>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</si>
  <si>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</si>
  <si>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</si>
  <si>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</si>
  <si>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</si>
  <si>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</si>
  <si>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</si>
  <si>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</si>
  <si>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</si>
  <si>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</si>
  <si>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</si>
  <si>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</si>
  <si>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</si>
  <si>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</si>
  <si>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</si>
  <si>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</si>
  <si>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</si>
  <si>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</si>
  <si>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</si>
  <si>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</si>
  <si>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</si>
  <si>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</si>
  <si>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</si>
  <si>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</si>
  <si>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</si>
  <si>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</si>
  <si>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</si>
  <si>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</si>
  <si>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</si>
  <si>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</si>
  <si>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</si>
  <si>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</si>
  <si>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</si>
  <si>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</si>
  <si>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</si>
  <si>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</si>
  <si>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</si>
  <si>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</si>
  <si>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</si>
  <si>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</si>
  <si>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</si>
  <si>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</si>
  <si>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</si>
  <si>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</si>
  <si>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</si>
  <si>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</si>
  <si>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</si>
  <si>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</si>
  <si>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</si>
  <si>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</si>
  <si>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</si>
  <si>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</si>
  <si>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</si>
  <si>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</si>
  <si>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</si>
  <si>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</si>
  <si>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</si>
  <si>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</si>
  <si>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</si>
  <si>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</si>
  <si>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</si>
  <si>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</si>
  <si>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</si>
  <si>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</si>
  <si>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</si>
  <si>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</si>
  <si>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</si>
  <si>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</si>
  <si>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</si>
  <si>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</si>
  <si>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</si>
  <si>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</si>
  <si>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</si>
  <si>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</si>
  <si>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</si>
  <si>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</si>
  <si>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</si>
  <si>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</si>
  <si>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</si>
  <si>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</si>
  <si>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</si>
  <si>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</si>
  <si>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</si>
  <si>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</si>
  <si>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</si>
  <si>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</si>
  <si>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</si>
  <si>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</si>
  <si>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</si>
  <si>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</si>
  <si>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</si>
  <si>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</si>
  <si>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</si>
  <si>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</si>
  <si>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</si>
  <si>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</si>
  <si>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</si>
  <si>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</si>
  <si>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</si>
  <si>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</si>
  <si>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</si>
  <si>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</si>
  <si>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</si>
  <si>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</si>
  <si>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</si>
  <si>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</si>
  <si>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</si>
  <si>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</si>
  <si>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</si>
  <si>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</si>
  <si>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</si>
  <si>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</si>
  <si>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</si>
  <si>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</si>
  <si>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</si>
  <si>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</si>
  <si>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</si>
  <si>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</si>
  <si>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</si>
  <si>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</si>
  <si>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</si>
  <si>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</si>
  <si>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</si>
  <si>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</si>
  <si>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</si>
  <si>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</si>
  <si>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</si>
  <si>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</si>
  <si>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</si>
  <si>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</si>
  <si>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</si>
  <si>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</si>
  <si>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</si>
  <si>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</si>
  <si>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</si>
  <si>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</si>
  <si>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</si>
  <si>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</si>
  <si>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</si>
  <si>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</si>
  <si>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</si>
  <si>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</si>
  <si>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</si>
  <si>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</si>
  <si>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</si>
  <si>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</si>
  <si>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</si>
  <si>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</si>
  <si>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</si>
  <si>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</si>
  <si>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</si>
  <si>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</si>
  <si>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</si>
  <si>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</si>
  <si>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</si>
  <si>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</si>
  <si>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</si>
  <si>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</si>
  <si>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</si>
  <si>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</si>
  <si>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</si>
  <si>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</si>
  <si>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</si>
  <si>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</si>
  <si>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</si>
  <si>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</si>
  <si>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</si>
  <si>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</si>
  <si>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</si>
  <si>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</si>
  <si>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</si>
  <si>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</si>
  <si>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</si>
  <si>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</si>
  <si>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</si>
  <si>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</si>
  <si>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</si>
  <si>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</si>
  <si>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</si>
  <si>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</si>
  <si>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</si>
  <si>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</si>
  <si>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</si>
  <si>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</si>
  <si>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</si>
  <si>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</si>
  <si>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</si>
  <si>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</si>
  <si>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</si>
  <si>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</si>
  <si>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</si>
  <si>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</si>
  <si>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</si>
  <si>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</si>
  <si>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</si>
  <si>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</si>
  <si>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</si>
  <si>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</si>
  <si>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</si>
  <si>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</si>
  <si>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</si>
  <si>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</si>
  <si>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</si>
  <si>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</si>
  <si>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</si>
  <si>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</si>
  <si>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</si>
  <si>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</si>
  <si>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</si>
  <si>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</si>
  <si>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</si>
  <si>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</si>
  <si>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</si>
  <si>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</si>
  <si>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</si>
  <si>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</si>
  <si>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</si>
  <si>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</si>
  <si>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</si>
  <si>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</si>
  <si>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</si>
  <si>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</si>
  <si>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</si>
  <si>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</si>
  <si>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</si>
  <si>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</si>
  <si>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</si>
  <si>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</si>
  <si>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</si>
  <si>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</si>
  <si>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</si>
  <si>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</si>
  <si>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</si>
  <si>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</si>
  <si>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</si>
  <si>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</si>
  <si>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</si>
  <si>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</si>
  <si>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</si>
  <si>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</si>
  <si>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</si>
  <si>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</si>
  <si>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</si>
  <si>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</si>
  <si>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</si>
  <si>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</si>
  <si>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</si>
  <si>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</si>
  <si>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</si>
  <si>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</si>
  <si>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</si>
  <si>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</si>
  <si>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</si>
  <si>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</si>
  <si>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</si>
  <si>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</si>
  <si>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</si>
  <si>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</si>
  <si>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</si>
  <si>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</si>
  <si>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</si>
  <si>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</si>
  <si>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</si>
  <si>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</si>
  <si>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</si>
  <si>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</si>
  <si>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</si>
  <si>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</si>
  <si>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</si>
  <si>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</si>
  <si>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</si>
  <si>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</si>
  <si>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</si>
  <si>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</si>
  <si>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</si>
  <si>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</si>
  <si>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</si>
  <si>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</si>
  <si>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</si>
  <si>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</si>
  <si>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</si>
  <si>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</si>
  <si>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</si>
  <si>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</si>
  <si>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</si>
  <si>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</si>
  <si>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</si>
  <si>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</si>
  <si>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</si>
  <si>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</si>
  <si>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</si>
  <si>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</si>
  <si>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</si>
  <si>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</si>
  <si>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</si>
  <si>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</si>
  <si>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</si>
  <si>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</si>
  <si>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</si>
  <si>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</si>
  <si>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</si>
  <si>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</si>
  <si>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</si>
  <si>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</si>
  <si>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</si>
  <si>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</si>
  <si>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</si>
  <si>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</si>
  <si>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</si>
  <si>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</si>
  <si>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</si>
  <si>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</si>
  <si>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</si>
  <si>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</si>
  <si>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</si>
  <si>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</si>
  <si>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</si>
  <si>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</si>
  <si>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</si>
  <si>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</si>
  <si>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</si>
  <si>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</si>
  <si>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</si>
  <si>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</si>
  <si>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</si>
  <si>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</si>
  <si>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</si>
  <si>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</si>
  <si>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</si>
  <si>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</si>
  <si>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</si>
  <si>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</si>
  <si>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</si>
  <si>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</si>
  <si>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</si>
  <si>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</si>
  <si>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</si>
  <si>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</si>
  <si>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</si>
  <si>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</si>
  <si>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</si>
  <si>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</si>
  <si>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</si>
  <si>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</si>
  <si>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</si>
  <si>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</si>
  <si>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</si>
  <si>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</si>
  <si>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</si>
  <si>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</si>
  <si>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</si>
  <si>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</si>
  <si>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</si>
  <si>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</si>
  <si>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</si>
  <si>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</si>
  <si>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</si>
  <si>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</si>
  <si>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</si>
  <si>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</si>
  <si>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</si>
  <si>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</si>
  <si>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</si>
  <si>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</si>
  <si>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</si>
  <si>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</si>
  <si>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</si>
  <si>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</si>
  <si>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</si>
  <si>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</si>
  <si>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</si>
  <si>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</si>
  <si>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</si>
  <si>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</si>
  <si>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</si>
  <si>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</si>
  <si>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</si>
  <si>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</si>
  <si>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</si>
  <si>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</si>
  <si>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</si>
  <si>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</si>
  <si>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</si>
  <si>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</si>
  <si>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</si>
  <si>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</si>
  <si>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</si>
  <si>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</si>
  <si>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</si>
  <si>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</si>
  <si>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</si>
  <si>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</si>
  <si>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</si>
  <si>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</si>
  <si>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</si>
  <si>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</si>
  <si>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</si>
  <si>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</si>
  <si>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</si>
  <si>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</si>
  <si>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</si>
  <si>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</si>
  <si>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</si>
  <si>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</si>
  <si>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</si>
  <si>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</si>
  <si>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</si>
  <si>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</si>
  <si>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</si>
  <si>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</si>
  <si>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</si>
  <si>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</si>
  <si>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</si>
  <si>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</si>
  <si>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</si>
  <si>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</si>
  <si>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</si>
  <si>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</si>
  <si>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</si>
  <si>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</si>
  <si>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</si>
  <si>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</si>
  <si>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</si>
  <si>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</si>
  <si>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</si>
  <si>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</si>
  <si>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</si>
  <si>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</si>
  <si>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</si>
  <si>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</si>
  <si>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</si>
  <si>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</si>
  <si>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</si>
  <si>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</si>
  <si>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</si>
  <si>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</si>
  <si>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</si>
  <si>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</si>
  <si>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</si>
  <si>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</si>
  <si>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</si>
  <si>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</si>
  <si>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</si>
  <si>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</si>
  <si>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</si>
  <si>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</si>
  <si>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</si>
  <si>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</si>
  <si>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</si>
  <si>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</si>
  <si>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</si>
  <si>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</si>
  <si>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</si>
  <si>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</si>
  <si>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</si>
  <si>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</si>
  <si>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</si>
  <si>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</si>
  <si>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</si>
  <si>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</si>
  <si>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</si>
  <si>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</si>
  <si>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</si>
  <si>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</si>
  <si>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</si>
  <si>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</si>
  <si>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</si>
  <si>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</si>
  <si>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</si>
  <si>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</si>
  <si>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</si>
  <si>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</si>
  <si>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</si>
  <si>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</si>
  <si>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</si>
  <si>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</si>
  <si>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</si>
  <si>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</si>
  <si>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</si>
  <si>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</si>
  <si>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</si>
  <si>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</si>
  <si>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</si>
  <si>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</si>
  <si>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</si>
  <si>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</si>
  <si>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</si>
  <si>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</si>
  <si>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</si>
  <si>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</si>
  <si>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</si>
  <si>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</si>
  <si>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</si>
  <si>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</si>
  <si>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</si>
  <si>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</si>
  <si>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</si>
  <si>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</si>
  <si>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</si>
  <si>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</si>
  <si>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</si>
  <si>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</si>
  <si>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</si>
  <si>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</si>
  <si>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</si>
  <si>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</si>
  <si>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</si>
  <si>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</si>
  <si>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</si>
  <si>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</si>
  <si>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</si>
  <si>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</si>
  <si>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</si>
  <si>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</si>
  <si>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</si>
  <si>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</si>
  <si>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</si>
  <si>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</si>
  <si>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</si>
  <si>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</si>
  <si>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</si>
  <si>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</si>
  <si>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</si>
  <si>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</si>
  <si>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</si>
  <si>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</si>
  <si>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</si>
  <si>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</si>
  <si>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</si>
  <si>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</si>
  <si>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</si>
  <si>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</si>
  <si>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</si>
  <si>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</si>
  <si>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</si>
  <si>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</si>
  <si>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</si>
  <si>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</si>
  <si>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</si>
  <si>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</si>
  <si>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</si>
  <si>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</si>
  <si>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</si>
  <si>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</si>
  <si>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</si>
  <si>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</si>
  <si>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</si>
  <si>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</si>
  <si>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</si>
  <si>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</si>
  <si>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</si>
  <si>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</si>
  <si>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</si>
  <si>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</si>
  <si>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</si>
  <si>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</si>
  <si>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</si>
  <si>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</si>
  <si>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</si>
  <si>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</si>
  <si>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</si>
  <si>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</si>
  <si>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</si>
  <si>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</si>
  <si>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</si>
  <si>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</si>
  <si>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</si>
  <si>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</si>
  <si>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</si>
  <si>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</si>
  <si>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</si>
  <si>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</si>
  <si>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</si>
  <si>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</si>
  <si>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</si>
  <si>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</si>
  <si>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</si>
  <si>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</si>
  <si>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</si>
  <si>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</si>
  <si>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</si>
  <si>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</si>
  <si>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</si>
  <si>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</si>
  <si>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</si>
  <si>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</si>
  <si>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</si>
  <si>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</si>
  <si>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</si>
  <si>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</si>
  <si>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</si>
  <si>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</si>
  <si>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</si>
  <si>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</si>
  <si>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</si>
  <si>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</si>
  <si>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</si>
  <si>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</si>
  <si>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</si>
  <si>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</si>
  <si>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</si>
  <si>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</si>
  <si>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</si>
  <si>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</si>
  <si>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</si>
  <si>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</si>
  <si>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</si>
  <si>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</si>
  <si>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</si>
  <si>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</si>
  <si>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</si>
  <si>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</si>
  <si>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</si>
  <si>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</si>
  <si>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</si>
  <si>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</si>
  <si>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</si>
  <si>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</si>
  <si>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</si>
  <si>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</si>
  <si>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</si>
  <si>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</si>
  <si>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</si>
  <si>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</si>
  <si>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</si>
  <si>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</si>
  <si>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</si>
  <si>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</si>
  <si>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</si>
  <si>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</si>
  <si>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</si>
  <si>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</si>
  <si>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</si>
  <si>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</si>
  <si>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</si>
  <si>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</si>
  <si>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</si>
  <si>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</si>
  <si>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</si>
  <si>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</si>
  <si>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</si>
  <si>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</si>
  <si>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</si>
  <si>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</si>
  <si>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</si>
  <si>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</si>
  <si>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</si>
  <si>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</si>
  <si>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</si>
  <si>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</si>
  <si>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</si>
  <si>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</si>
  <si>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</si>
  <si>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</si>
  <si>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</si>
  <si>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</si>
  <si>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</si>
  <si>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</si>
  <si>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</si>
  <si>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</si>
  <si>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</si>
  <si>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</si>
  <si>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</si>
  <si>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</si>
  <si>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</si>
  <si>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</si>
  <si>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</si>
  <si>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</si>
  <si>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</si>
  <si>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</si>
  <si>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</si>
  <si>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</si>
  <si>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</si>
  <si>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</si>
  <si>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</si>
  <si>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</si>
  <si>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</si>
  <si>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</si>
  <si>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</si>
  <si>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</si>
  <si>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</si>
  <si>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</si>
  <si>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</si>
  <si>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</si>
  <si>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</si>
  <si>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</si>
  <si>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</si>
  <si>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</si>
  <si>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</si>
  <si>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</si>
  <si>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</si>
  <si>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</si>
  <si>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</si>
  <si>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</si>
  <si>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</si>
  <si>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</si>
  <si>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</si>
  <si>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</si>
  <si>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</si>
  <si>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</si>
  <si>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</si>
  <si>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</si>
  <si>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</si>
  <si>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</si>
  <si>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</si>
  <si>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</si>
  <si>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</si>
  <si>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</si>
  <si>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</si>
  <si>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</si>
  <si>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</si>
  <si>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</si>
  <si>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</si>
  <si>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</si>
  <si>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</si>
  <si>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</si>
  <si>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</si>
  <si>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</si>
  <si>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</si>
  <si>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</si>
  <si>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</si>
  <si>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</si>
  <si>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</si>
  <si>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</si>
  <si>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</si>
  <si>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</si>
  <si>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</si>
  <si>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</si>
  <si>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</si>
  <si>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</si>
  <si>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</si>
  <si>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</si>
  <si>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</si>
  <si>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</si>
  <si>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</si>
  <si>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</si>
  <si>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</si>
  <si>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</si>
  <si>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</si>
  <si>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</si>
  <si>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</si>
  <si>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</si>
  <si>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</si>
  <si>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</si>
  <si>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</si>
  <si>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</si>
  <si>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</si>
  <si>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</si>
  <si>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</si>
  <si>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</si>
  <si>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</si>
  <si>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</si>
  <si>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</si>
  <si>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</si>
  <si>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</si>
  <si>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</si>
  <si>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</si>
  <si>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</si>
  <si>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</si>
  <si>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</si>
  <si>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</si>
  <si>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</si>
  <si>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</si>
  <si>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</si>
  <si>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</si>
  <si>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</si>
  <si>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</si>
  <si>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</si>
  <si>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</si>
  <si>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</si>
  <si>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</si>
  <si>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</si>
  <si>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</si>
  <si>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</si>
  <si>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</si>
  <si>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</si>
  <si>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</si>
  <si>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</si>
  <si>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</si>
  <si>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</si>
  <si>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</si>
  <si>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</si>
  <si>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</si>
  <si>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</si>
  <si>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</si>
  <si>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</si>
  <si>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</si>
  <si>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</si>
  <si>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</si>
  <si>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</si>
  <si>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</si>
  <si>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</si>
  <si>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</si>
  <si>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</si>
  <si>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</si>
  <si>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</si>
  <si>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</si>
  <si>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</si>
  <si>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</si>
  <si>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</si>
  <si>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</si>
  <si>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</si>
  <si>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</si>
  <si>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</si>
  <si>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</si>
  <si>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</si>
  <si>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</si>
  <si>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</si>
  <si>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</si>
  <si>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</si>
  <si>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</si>
  <si>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</si>
  <si>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</si>
  <si>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</si>
  <si>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</si>
  <si>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</si>
  <si>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</si>
  <si>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</si>
  <si>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</si>
  <si>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</si>
  <si>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</si>
  <si>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</si>
  <si>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</si>
  <si>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</si>
  <si>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</si>
  <si>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</si>
  <si>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</si>
  <si>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</si>
  <si>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</si>
  <si>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</si>
  <si>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</si>
  <si>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</si>
  <si>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</si>
  <si>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</si>
  <si>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</si>
  <si>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</si>
  <si>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</si>
  <si>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</si>
  <si>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</si>
  <si>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</si>
  <si>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</si>
  <si>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</si>
  <si>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</si>
  <si>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</si>
  <si>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</si>
  <si>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</si>
  <si>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</si>
  <si>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</si>
  <si>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</si>
  <si>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</si>
  <si>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</si>
  <si>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</si>
  <si>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</si>
  <si>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</si>
  <si>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</si>
  <si>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</si>
  <si>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</si>
  <si>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</si>
  <si>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</si>
  <si>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</si>
  <si>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</si>
  <si>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</si>
  <si>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</si>
  <si>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</si>
  <si>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</si>
  <si>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</si>
  <si>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</si>
  <si>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</si>
  <si>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</si>
  <si>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</si>
  <si>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</si>
  <si>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</si>
  <si>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</si>
  <si>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</si>
  <si>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</si>
  <si>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</si>
  <si>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</si>
  <si>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</si>
  <si>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</si>
  <si>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</si>
  <si>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</si>
  <si>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</si>
  <si>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</si>
  <si>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</si>
  <si>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</si>
  <si>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</si>
  <si>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</si>
  <si>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</si>
  <si>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</si>
  <si>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</si>
  <si>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</si>
  <si>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</si>
  <si>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</si>
  <si>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</si>
  <si>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</si>
  <si>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</si>
  <si>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</si>
  <si>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</si>
  <si>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</si>
  <si>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</si>
  <si>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</si>
  <si>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</si>
  <si>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</si>
  <si>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</si>
  <si>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</si>
  <si>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</si>
  <si>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</si>
  <si>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</si>
  <si>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</si>
  <si>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</si>
  <si>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</si>
  <si>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</si>
  <si>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</si>
  <si>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</si>
  <si>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</si>
  <si>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</si>
  <si>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</si>
  <si>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</si>
  <si>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</si>
  <si>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</si>
  <si>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</si>
  <si>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</si>
  <si>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</si>
  <si>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</si>
  <si>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</si>
  <si>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</si>
  <si>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</si>
  <si>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</si>
  <si>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</si>
  <si>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</si>
  <si>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</si>
  <si>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</si>
  <si>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</si>
  <si>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</si>
  <si>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</si>
  <si>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</si>
  <si>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</si>
  <si>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</si>
  <si>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</si>
  <si>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</si>
  <si>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</si>
  <si>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</si>
  <si>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</si>
  <si>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</si>
  <si>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</si>
  <si>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</si>
  <si>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</si>
  <si>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</si>
  <si>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</si>
  <si>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</si>
  <si>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</si>
  <si>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</si>
  <si>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</si>
  <si>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</si>
  <si>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</si>
  <si>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</si>
  <si>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</si>
  <si>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</si>
  <si>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</si>
  <si>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</si>
  <si>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</si>
  <si>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</si>
  <si>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</si>
  <si>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</si>
  <si>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</si>
  <si>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</si>
  <si>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</si>
  <si>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</si>
  <si>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</si>
  <si>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</si>
  <si>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</si>
  <si>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</si>
  <si>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</si>
  <si>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</si>
  <si>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</si>
  <si>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</si>
  <si>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</si>
  <si>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</si>
  <si>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</si>
  <si>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</si>
  <si>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</si>
  <si>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</si>
  <si>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</si>
  <si>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</si>
  <si>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</si>
  <si>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</si>
  <si>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</si>
  <si>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</si>
  <si>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</si>
  <si>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</si>
  <si>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</si>
  <si>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</si>
  <si>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</si>
  <si>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</si>
  <si>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</si>
  <si>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</si>
  <si>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</si>
  <si>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</si>
  <si>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</si>
  <si>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</si>
  <si>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</si>
  <si>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</si>
  <si>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</si>
  <si>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</si>
  <si>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</si>
  <si>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</si>
  <si>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</si>
  <si>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</si>
  <si>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</si>
  <si>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</si>
  <si>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</si>
  <si>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</si>
  <si>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</si>
  <si>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</si>
  <si>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</si>
  <si>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</si>
  <si>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</si>
  <si>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</si>
  <si>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</si>
  <si>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</si>
  <si>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</si>
  <si>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</si>
  <si>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</si>
  <si>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</si>
  <si>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</si>
  <si>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</si>
  <si>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</si>
  <si>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</si>
  <si>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</si>
  <si>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</si>
  <si>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</si>
  <si>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</si>
  <si>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</si>
  <si>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</si>
  <si>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</si>
  <si>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</si>
  <si>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</si>
  <si>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</si>
  <si>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</si>
  <si>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</si>
  <si>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</si>
  <si>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</si>
  <si>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</si>
  <si>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</si>
  <si>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</si>
  <si>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</si>
  <si>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</si>
  <si>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</si>
  <si>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</si>
  <si>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</si>
  <si>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</si>
  <si>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</si>
  <si>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</si>
  <si>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</si>
  <si>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</si>
  <si>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</si>
  <si>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</si>
  <si>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</si>
  <si>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</si>
  <si>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</si>
  <si>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</si>
  <si>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</si>
  <si>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</si>
  <si>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</si>
  <si>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</si>
  <si>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</si>
  <si>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</si>
  <si>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</si>
  <si>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</si>
  <si>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</si>
  <si>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</si>
  <si>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</si>
  <si>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</si>
  <si>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</si>
  <si>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</si>
  <si>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</si>
  <si>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</si>
  <si>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</si>
  <si>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</si>
  <si>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</si>
  <si>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</si>
  <si>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</si>
  <si>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</si>
  <si>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</si>
  <si>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</si>
  <si>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</si>
  <si>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</si>
  <si>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</si>
  <si>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</si>
  <si>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</si>
  <si>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</si>
  <si>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</si>
  <si>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</si>
  <si>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</si>
  <si>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</si>
  <si>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</si>
  <si>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</si>
  <si>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</si>
  <si>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</si>
  <si>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</si>
  <si>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</si>
  <si>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</si>
  <si>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</si>
  <si>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</si>
  <si>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</si>
  <si>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</si>
  <si>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</si>
  <si>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</si>
  <si>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</si>
  <si>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</si>
  <si>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</si>
  <si>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</si>
  <si>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</si>
  <si>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</si>
  <si>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</si>
  <si>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</si>
  <si>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</si>
  <si>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</si>
  <si>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</si>
  <si>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</si>
  <si>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</si>
  <si>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</si>
  <si>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</si>
  <si>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</si>
  <si>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</si>
  <si>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</si>
  <si>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</si>
  <si>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</si>
  <si>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</si>
  <si>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</si>
  <si>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</si>
  <si>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</si>
  <si>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</si>
  <si>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</si>
  <si>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</si>
  <si>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</si>
  <si>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</si>
  <si>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</si>
  <si>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</si>
  <si>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</si>
  <si>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</si>
  <si>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</si>
  <si>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</si>
  <si>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</si>
  <si>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</si>
  <si>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</si>
  <si>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</si>
  <si>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</si>
  <si>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</si>
  <si>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</si>
  <si>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</si>
  <si>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</si>
  <si>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</si>
  <si>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</si>
  <si>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</si>
  <si>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</si>
  <si>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</si>
  <si>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</si>
  <si>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</si>
  <si>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</si>
  <si>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</si>
  <si>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</si>
  <si>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</si>
  <si>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</si>
  <si>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</si>
  <si>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</si>
  <si>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</si>
  <si>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</si>
  <si>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</si>
  <si>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</si>
  <si>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</si>
  <si>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</si>
  <si>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</si>
  <si>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</si>
  <si>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</si>
  <si>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</si>
  <si>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</si>
  <si>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</si>
  <si>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</si>
  <si>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</si>
  <si>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</si>
  <si>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</si>
  <si>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</si>
  <si>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</si>
  <si>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</si>
  <si>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</si>
  <si>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</si>
  <si>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</si>
  <si>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</si>
  <si>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</si>
  <si>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</si>
  <si>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</si>
  <si>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</si>
  <si>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</si>
  <si>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</si>
  <si>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</si>
  <si>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</si>
  <si>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</si>
  <si>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</si>
  <si>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</si>
  <si>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</si>
  <si>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</si>
  <si>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</si>
  <si>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</si>
  <si>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</si>
  <si>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</si>
  <si>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</si>
  <si>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</si>
  <si>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</si>
  <si>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</si>
  <si>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</si>
  <si>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</si>
  <si>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</si>
  <si>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</si>
  <si>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</si>
  <si>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</si>
  <si>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</si>
  <si>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</si>
  <si>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</si>
  <si>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</si>
  <si>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</si>
  <si>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</si>
  <si>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</si>
  <si>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</si>
  <si>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</si>
  <si>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</si>
  <si>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</si>
  <si>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</si>
  <si>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</si>
  <si>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</si>
  <si>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</si>
  <si>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</si>
  <si>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</si>
  <si>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</si>
  <si>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</si>
  <si>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</si>
  <si>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</si>
  <si>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</si>
  <si>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</si>
  <si>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</si>
  <si>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</si>
  <si>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</si>
  <si>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</si>
  <si>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</si>
  <si>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</si>
  <si>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</si>
  <si>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</si>
  <si>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</si>
  <si>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</si>
  <si>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</si>
  <si>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</si>
  <si>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</si>
  <si>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</si>
  <si>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</si>
  <si>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</si>
  <si>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</si>
  <si>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</si>
  <si>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</si>
  <si>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</si>
  <si>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</si>
  <si>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</si>
  <si>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</si>
  <si>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</si>
  <si>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</si>
  <si>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</si>
  <si>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</si>
  <si>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</si>
  <si>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</si>
  <si>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</si>
  <si>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</si>
  <si>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</si>
  <si>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</si>
  <si>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</si>
  <si>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</si>
  <si>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</si>
  <si>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</si>
  <si>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</si>
  <si>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</si>
  <si>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</si>
  <si>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</si>
  <si>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</si>
  <si>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</si>
  <si>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</si>
  <si>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</si>
  <si>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</si>
  <si>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</si>
  <si>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</si>
  <si>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</si>
  <si>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</si>
  <si>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</si>
  <si>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</si>
  <si>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</si>
  <si>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</si>
  <si>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</si>
  <si>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</si>
  <si>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</si>
  <si>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</si>
  <si>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</si>
  <si>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</si>
  <si>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</si>
  <si>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</si>
  <si>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</si>
  <si>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</si>
  <si>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</si>
  <si>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</si>
  <si>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</si>
  <si>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</si>
  <si>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</si>
  <si>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</si>
  <si>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</si>
  <si>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</si>
  <si>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</si>
  <si>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</si>
  <si>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</si>
  <si>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</si>
  <si>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</si>
  <si>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</si>
  <si>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</si>
  <si>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</si>
  <si>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</si>
  <si>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</si>
  <si>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</si>
  <si>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</si>
  <si>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</si>
  <si>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</si>
  <si>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</si>
  <si>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</si>
  <si>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</si>
  <si>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</si>
  <si>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</si>
  <si>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</si>
  <si>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</si>
  <si>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</si>
  <si>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</si>
  <si>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</si>
  <si>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</si>
  <si>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</si>
  <si>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</si>
  <si>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</si>
  <si>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</si>
  <si>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</si>
  <si>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</si>
  <si>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</si>
  <si>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</si>
  <si>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</si>
  <si>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</si>
  <si>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</si>
  <si>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</si>
  <si>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</si>
  <si>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</si>
  <si>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</si>
  <si>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</si>
  <si>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</si>
  <si>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</si>
  <si>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</si>
  <si>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</si>
  <si>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</si>
  <si>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</si>
  <si>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</si>
  <si>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</si>
  <si>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</si>
  <si>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</si>
  <si>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</si>
  <si>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</si>
  <si>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</si>
  <si>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</si>
  <si>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</si>
  <si>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</si>
  <si>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</si>
  <si>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</si>
  <si>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</si>
  <si>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</si>
  <si>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</si>
  <si>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</si>
  <si>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</si>
  <si>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</si>
  <si>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</si>
  <si>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</si>
  <si>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</si>
  <si>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</si>
  <si>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</si>
  <si>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</si>
  <si>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</si>
  <si>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</si>
  <si>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</si>
  <si>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</si>
  <si>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</si>
  <si>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</si>
  <si>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</si>
  <si>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</si>
  <si>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</si>
  <si>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</si>
  <si>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</si>
  <si>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</si>
  <si>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</si>
  <si>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</si>
  <si>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</si>
  <si>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</si>
  <si>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</si>
  <si>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</si>
  <si>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</si>
  <si>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</si>
  <si>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</si>
  <si>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</si>
  <si>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</si>
  <si>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</si>
  <si>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</si>
  <si>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</si>
  <si>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</si>
  <si>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</si>
  <si>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</si>
  <si>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</si>
  <si>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</si>
  <si>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</si>
  <si>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</si>
  <si>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</si>
  <si>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</si>
  <si>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</si>
  <si>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</si>
  <si>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</si>
  <si>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</si>
  <si>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</si>
  <si>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</si>
  <si>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</si>
  <si>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</si>
  <si>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</si>
  <si>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</si>
  <si>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</si>
  <si>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</si>
  <si>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</si>
  <si>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</si>
  <si>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</si>
  <si>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</si>
  <si>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</si>
  <si>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</si>
  <si>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</si>
  <si>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</si>
  <si>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</si>
  <si>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</si>
  <si>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</si>
  <si>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</si>
  <si>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</si>
  <si>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</si>
  <si>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</si>
  <si>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</si>
  <si>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</si>
  <si>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</si>
  <si>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</si>
  <si>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</si>
  <si>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</si>
  <si>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</si>
  <si>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</si>
  <si>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</si>
  <si>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</si>
  <si>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</si>
  <si>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</si>
  <si>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</si>
  <si>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</si>
  <si>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</si>
  <si>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</si>
  <si>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</si>
  <si>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</si>
  <si>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</si>
  <si>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</si>
  <si>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</si>
  <si>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</si>
  <si>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</si>
  <si>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</si>
  <si>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</si>
  <si>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</si>
  <si>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</si>
  <si>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</si>
  <si>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</si>
  <si>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</si>
  <si>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</si>
  <si>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</si>
  <si>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</si>
  <si>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</si>
  <si>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</si>
  <si>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</si>
  <si>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</si>
  <si>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</si>
  <si>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</si>
  <si>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</si>
  <si>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</si>
  <si>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</si>
  <si>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</si>
  <si>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</si>
  <si>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</si>
  <si>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</si>
  <si>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</si>
  <si>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</si>
  <si>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</si>
  <si>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</si>
  <si>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</si>
  <si>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</si>
  <si>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</si>
  <si>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</si>
  <si>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</si>
  <si>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</si>
  <si>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</si>
  <si>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</si>
  <si>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</si>
  <si>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</si>
  <si>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</si>
  <si>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</si>
  <si>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</si>
  <si>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</si>
  <si>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</si>
  <si>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</si>
  <si>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</si>
  <si>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</si>
  <si>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</si>
  <si>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</si>
  <si>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</si>
  <si>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</si>
  <si>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</si>
  <si>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</si>
  <si>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</si>
  <si>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</si>
  <si>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</si>
  <si>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</si>
  <si>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</si>
  <si>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</si>
  <si>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</si>
  <si>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</si>
  <si>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</si>
  <si>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</si>
  <si>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</si>
  <si>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</si>
  <si>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</si>
  <si>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</si>
  <si>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</si>
  <si>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</si>
  <si>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</si>
  <si>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</si>
  <si>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</si>
  <si>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</si>
  <si>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</si>
  <si>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</si>
  <si>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</si>
  <si>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</si>
  <si>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</si>
  <si>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</si>
  <si>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</si>
  <si>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</si>
  <si>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</si>
  <si>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</si>
  <si>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</si>
  <si>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</si>
  <si>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</si>
  <si>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</si>
  <si>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</si>
  <si>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</si>
  <si>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</si>
  <si>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</si>
  <si>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</si>
  <si>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</si>
  <si>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</si>
  <si>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</si>
  <si>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</si>
  <si>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</si>
  <si>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</si>
  <si>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</si>
  <si>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</si>
  <si>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</si>
  <si>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</si>
  <si>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</si>
  <si>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</si>
  <si>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</si>
  <si>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</si>
  <si>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</si>
  <si>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</si>
  <si>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</si>
  <si>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</si>
  <si>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</si>
  <si>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</si>
  <si>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</si>
  <si>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</si>
  <si>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</si>
  <si>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</si>
  <si>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</si>
  <si>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</si>
  <si>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</si>
  <si>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</si>
  <si>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</si>
  <si>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</si>
  <si>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</si>
  <si>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</si>
  <si>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</si>
  <si>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</si>
  <si>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</si>
  <si>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</si>
  <si>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</si>
  <si>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</si>
  <si>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</si>
  <si>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</si>
  <si>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</si>
  <si>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</si>
  <si>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</si>
  <si>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</si>
  <si>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</si>
  <si>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</si>
  <si>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</si>
  <si>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</si>
  <si>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</si>
  <si>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</si>
  <si>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</si>
  <si>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</si>
  <si>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</si>
  <si>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</si>
  <si>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</si>
  <si>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</si>
  <si>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</si>
  <si>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</si>
  <si>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</si>
  <si>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</si>
  <si>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</si>
  <si>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</si>
  <si>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</si>
  <si>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</si>
  <si>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</si>
  <si>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</si>
  <si>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</si>
  <si>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</si>
  <si>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</si>
  <si>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</si>
  <si>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</si>
  <si>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</si>
  <si>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</si>
  <si>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</si>
  <si>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</si>
  <si>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</si>
  <si>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</si>
  <si>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</si>
  <si>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</si>
  <si>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</si>
  <si>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</si>
  <si>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</si>
  <si>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</si>
  <si>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</si>
  <si>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</si>
  <si>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</si>
  <si>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</si>
  <si>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</si>
  <si>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</si>
  <si>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</si>
  <si>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</si>
  <si>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</si>
  <si>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</si>
  <si>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</si>
  <si>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</si>
  <si>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</si>
  <si>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</si>
  <si>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</si>
  <si>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</si>
  <si>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</si>
  <si>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</si>
  <si>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</si>
  <si>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</si>
  <si>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</si>
  <si>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</si>
  <si>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</si>
  <si>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</si>
  <si>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</si>
  <si>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</si>
  <si>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</si>
  <si>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</si>
  <si>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</si>
  <si>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</si>
  <si>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</si>
  <si>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</si>
  <si>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</si>
  <si>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</si>
  <si>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</si>
  <si>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</si>
  <si>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</si>
  <si>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</si>
  <si>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</si>
  <si>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</si>
  <si>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</si>
  <si>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</si>
  <si>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</si>
  <si>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</si>
  <si>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</si>
  <si>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</si>
  <si>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</si>
  <si>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</si>
  <si>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</si>
  <si>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</si>
  <si>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</si>
  <si>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</si>
  <si>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</si>
  <si>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</si>
  <si>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</si>
  <si>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</si>
  <si>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</si>
  <si>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</si>
  <si>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</si>
  <si>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</si>
  <si>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</si>
  <si>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</si>
  <si>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</si>
  <si>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</si>
  <si>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</si>
  <si>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</si>
  <si>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</si>
  <si>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</si>
  <si>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</si>
  <si>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</si>
  <si>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</si>
  <si>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</si>
  <si>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</si>
  <si>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</si>
  <si>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</si>
  <si>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</si>
  <si>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</si>
  <si>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</si>
  <si>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</si>
  <si>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</si>
  <si>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</si>
  <si>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</si>
  <si>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</si>
  <si>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</si>
  <si>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</si>
  <si>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</si>
  <si>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</si>
  <si>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</si>
  <si>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</si>
  <si>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</si>
  <si>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</si>
  <si>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</si>
  <si>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</si>
  <si>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</si>
  <si>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</si>
  <si>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</si>
  <si>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</si>
  <si>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</si>
  <si>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</si>
  <si>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</si>
  <si>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</si>
  <si>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</si>
  <si>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</si>
  <si>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</si>
  <si>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</si>
  <si>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</si>
  <si>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</si>
  <si>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</si>
  <si>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</si>
  <si>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</si>
  <si>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</si>
  <si>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</si>
  <si>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</si>
  <si>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</si>
  <si>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</si>
  <si>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</si>
  <si>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</si>
  <si>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</si>
  <si>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</si>
  <si>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</si>
  <si>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</si>
  <si>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</si>
  <si>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</si>
  <si>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</si>
  <si>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</si>
  <si>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</si>
  <si>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</si>
  <si>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</si>
  <si>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</si>
  <si>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</si>
  <si>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</si>
  <si>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</si>
  <si>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</si>
  <si>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</si>
  <si>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</si>
  <si>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</si>
  <si>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</si>
  <si>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</si>
  <si>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</si>
  <si>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</si>
  <si>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</si>
  <si>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</si>
  <si>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</si>
  <si>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</si>
  <si>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</si>
  <si>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</si>
  <si>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</si>
  <si>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</si>
  <si>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</si>
  <si>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</si>
  <si>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</si>
  <si>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</si>
  <si>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</si>
  <si>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</si>
  <si>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</si>
  <si>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</si>
  <si>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</si>
  <si>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</si>
  <si>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</si>
  <si>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</si>
  <si>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</si>
  <si>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</si>
  <si>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</si>
  <si>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</si>
  <si>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</si>
  <si>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</si>
  <si>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</si>
  <si>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</si>
  <si>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</si>
  <si>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</si>
  <si>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</si>
  <si>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</si>
  <si>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</si>
  <si>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</si>
  <si>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</si>
  <si>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</si>
  <si>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</si>
  <si>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</si>
  <si>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</si>
  <si>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</si>
  <si>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</si>
  <si>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</si>
  <si>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</si>
  <si>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</si>
  <si>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</si>
  <si>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</si>
  <si>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</si>
  <si>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</si>
  <si>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</si>
  <si>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</si>
  <si>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</si>
  <si>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</si>
  <si>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</si>
  <si>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</si>
  <si>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</si>
  <si>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</si>
  <si>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</si>
  <si>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</si>
  <si>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</si>
  <si>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</si>
  <si>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</si>
  <si>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</si>
  <si>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</si>
  <si>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</si>
  <si>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</si>
  <si>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</si>
  <si>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</si>
  <si>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</si>
  <si>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</si>
  <si>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</si>
  <si>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</si>
  <si>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</si>
  <si>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</si>
  <si>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</si>
  <si>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</si>
  <si>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</si>
  <si>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</si>
  <si>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</si>
  <si>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</si>
  <si>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</si>
  <si>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</si>
  <si>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</si>
  <si>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</si>
  <si>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</si>
  <si>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</si>
  <si>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</si>
  <si>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</si>
  <si>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</si>
  <si>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</si>
  <si>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</si>
  <si>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</si>
  <si>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</si>
  <si>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</si>
  <si>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</si>
  <si>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</si>
  <si>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</si>
  <si>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</si>
  <si>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</si>
  <si>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</si>
  <si>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</si>
  <si>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</si>
  <si>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</si>
  <si>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</si>
  <si>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</si>
  <si>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</si>
  <si>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</si>
  <si>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</si>
  <si>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</si>
  <si>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</si>
  <si>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</si>
  <si>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</si>
  <si>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</si>
  <si>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</si>
  <si>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</si>
  <si>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</si>
  <si>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</si>
  <si>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</si>
  <si>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</si>
  <si>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</si>
  <si>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</si>
  <si>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</si>
  <si>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</si>
  <si>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</si>
  <si>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</si>
  <si>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</si>
  <si>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</si>
  <si>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</si>
  <si>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</si>
  <si>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</si>
  <si>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</si>
  <si>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</si>
  <si>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</si>
  <si>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</si>
  <si>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</si>
  <si>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</si>
  <si>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</si>
  <si>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</si>
  <si>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</si>
  <si>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</si>
  <si>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</si>
  <si>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</si>
  <si>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</si>
  <si>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</si>
  <si>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</si>
  <si>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</si>
  <si>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</si>
  <si>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</si>
  <si>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</si>
  <si>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</si>
  <si>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</si>
  <si>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</si>
  <si>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</si>
  <si>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</si>
  <si>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</si>
  <si>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</si>
  <si>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</si>
  <si>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</si>
  <si>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</si>
  <si>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</si>
  <si>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</si>
  <si>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</si>
  <si>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</si>
  <si>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</si>
  <si>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</si>
  <si>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</si>
  <si>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</si>
  <si>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</si>
  <si>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</si>
  <si>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</si>
  <si>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</si>
  <si>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</si>
  <si>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</si>
  <si>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</si>
  <si>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</si>
  <si>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</si>
  <si>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</si>
  <si>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</si>
  <si>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</si>
  <si>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</si>
  <si>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</si>
  <si>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</si>
  <si>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</si>
  <si>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</si>
  <si>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</si>
  <si>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</si>
  <si>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</si>
  <si>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</si>
  <si>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</si>
  <si>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</si>
  <si>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</si>
  <si>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</si>
  <si>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</si>
  <si>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</si>
  <si>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</si>
  <si>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</si>
  <si>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</si>
  <si>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</si>
  <si>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</si>
  <si>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</si>
  <si>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</si>
  <si>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</si>
  <si>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</si>
  <si>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</si>
  <si>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</si>
  <si>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</si>
  <si>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</si>
  <si>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</si>
  <si>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</si>
  <si>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</si>
  <si>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</si>
  <si>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</si>
  <si>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</si>
  <si>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</si>
  <si>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</si>
  <si>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</si>
  <si>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</si>
  <si>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</si>
  <si>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</si>
  <si>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</si>
  <si>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</si>
  <si>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</si>
  <si>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</si>
  <si>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</si>
  <si>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</si>
  <si>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</si>
  <si>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</si>
  <si>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</si>
  <si>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</si>
  <si>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</si>
  <si>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</si>
  <si>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</si>
  <si>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</si>
  <si>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</si>
  <si>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</si>
  <si>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</si>
  <si>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</si>
  <si>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</si>
  <si>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</si>
  <si>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</si>
  <si>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</si>
  <si>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</si>
  <si>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</si>
  <si>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</si>
  <si>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</si>
  <si>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</si>
  <si>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</si>
  <si>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</si>
  <si>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</si>
  <si>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</si>
  <si>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</si>
  <si>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</si>
  <si>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</si>
  <si>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</si>
  <si>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</si>
  <si>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</si>
  <si>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</si>
  <si>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</si>
  <si>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</si>
  <si>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</si>
  <si>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</si>
  <si>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</si>
  <si>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</si>
  <si>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</si>
  <si>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</si>
  <si>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</si>
  <si>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</si>
  <si>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</si>
  <si>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</si>
  <si>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</si>
  <si>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</si>
  <si>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</si>
  <si>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</si>
  <si>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</si>
  <si>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</si>
  <si>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</si>
  <si>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</si>
  <si>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</si>
  <si>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</si>
  <si>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</si>
  <si>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</si>
  <si>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</si>
  <si>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</si>
  <si>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</si>
  <si>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</si>
  <si>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</si>
  <si>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</si>
  <si>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</si>
  <si>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</si>
  <si>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</si>
  <si>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</si>
  <si>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</si>
  <si>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</si>
  <si>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</si>
  <si>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</si>
  <si>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</si>
  <si>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</si>
  <si>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</si>
  <si>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</si>
  <si>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</si>
  <si>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</si>
  <si>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</si>
  <si>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</si>
  <si>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</si>
  <si>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</si>
  <si>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</si>
  <si>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</si>
  <si>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</si>
  <si>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</si>
  <si>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</si>
  <si>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</si>
  <si>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</si>
  <si>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</si>
  <si>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</si>
  <si>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</si>
  <si>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</si>
  <si>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</si>
  <si>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</si>
  <si>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</si>
  <si>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</si>
  <si>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</si>
  <si>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</si>
  <si>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</si>
  <si>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</si>
  <si>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</si>
  <si>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</si>
  <si>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</si>
  <si>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</si>
  <si>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</si>
  <si>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</si>
  <si>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</si>
  <si>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</si>
  <si>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</si>
  <si>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</si>
  <si>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</si>
  <si>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</si>
  <si>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</si>
  <si>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</si>
  <si>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</si>
  <si>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</si>
  <si>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</si>
  <si>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</si>
  <si>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</si>
  <si>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</si>
  <si>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</si>
  <si>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</si>
  <si>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</si>
  <si>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</si>
  <si>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</si>
  <si>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</si>
  <si>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</si>
  <si>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</si>
  <si>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</si>
  <si>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</si>
  <si>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</si>
  <si>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</si>
  <si>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</si>
  <si>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</si>
  <si>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</si>
  <si>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</si>
  <si>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</si>
  <si>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</si>
  <si>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</si>
  <si>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</si>
  <si>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</si>
  <si>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</si>
  <si>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</si>
  <si>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</si>
  <si>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</si>
  <si>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</si>
  <si>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</si>
  <si>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</si>
  <si>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</si>
  <si>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</si>
  <si>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</si>
  <si>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</si>
  <si>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</si>
  <si>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</si>
  <si>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</si>
  <si>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</si>
  <si>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</si>
  <si>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</si>
  <si>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</si>
  <si>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</si>
  <si>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</si>
  <si>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</si>
  <si>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</si>
  <si>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</si>
  <si>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</si>
  <si>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</si>
  <si>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</si>
  <si>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</si>
  <si>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</si>
  <si>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</si>
  <si>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</si>
  <si>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</si>
  <si>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</si>
  <si>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</si>
  <si>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</si>
  <si>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</si>
  <si>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</si>
  <si>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</si>
  <si>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</si>
  <si>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</si>
  <si>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</si>
  <si>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</si>
  <si>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</si>
  <si>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</si>
  <si>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</si>
  <si>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</si>
  <si>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</si>
  <si>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</si>
  <si>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</si>
  <si>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</si>
  <si>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</si>
  <si>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</si>
  <si>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</si>
  <si>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</si>
  <si>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</si>
  <si>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</si>
  <si>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</si>
  <si>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</si>
  <si>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</si>
  <si>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</si>
  <si>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</si>
  <si>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</si>
  <si>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</si>
  <si>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</si>
  <si>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</si>
  <si>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</si>
  <si>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</si>
  <si>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</si>
  <si>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</si>
  <si>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</si>
  <si>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</si>
  <si>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</si>
  <si>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</si>
  <si>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</si>
  <si>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</si>
  <si>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</si>
  <si>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</si>
  <si>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</si>
  <si>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</si>
  <si>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</si>
  <si>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</si>
  <si>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</si>
  <si>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</si>
  <si>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</si>
  <si>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</si>
  <si>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</si>
  <si>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</si>
  <si>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</si>
  <si>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</si>
  <si>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</si>
  <si>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</si>
  <si>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</si>
  <si>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</si>
  <si>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</si>
  <si>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</si>
  <si>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</si>
  <si>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</si>
  <si>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</si>
  <si>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</si>
  <si>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</si>
  <si>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</si>
  <si>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</si>
  <si>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</si>
  <si>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</si>
  <si>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</si>
  <si>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</si>
  <si>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</si>
  <si>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</si>
  <si>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</si>
  <si>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</si>
  <si>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</si>
  <si>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</si>
  <si>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</si>
  <si>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</si>
  <si>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</si>
  <si>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</si>
  <si>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</si>
  <si>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</si>
  <si>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</si>
  <si>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</si>
  <si>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</si>
  <si>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</si>
  <si>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</si>
  <si>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</si>
  <si>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</si>
  <si>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</si>
  <si>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</si>
  <si>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</si>
  <si>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</si>
  <si>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</si>
  <si>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</si>
  <si>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</si>
  <si>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</si>
  <si>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</si>
  <si>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</si>
  <si>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</si>
  <si>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</si>
  <si>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</si>
  <si>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</si>
  <si>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</si>
  <si>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</si>
  <si>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</si>
  <si>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</si>
  <si>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</si>
  <si>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</si>
  <si>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</si>
  <si>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</si>
  <si>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</si>
  <si>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</si>
  <si>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</si>
  <si>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</si>
  <si>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</si>
  <si>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</si>
  <si>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</si>
  <si>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</si>
  <si>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</si>
  <si>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</si>
  <si>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</si>
  <si>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</si>
  <si>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</si>
  <si>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</si>
  <si>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</si>
  <si>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</si>
  <si>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</si>
  <si>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</si>
  <si>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</si>
  <si>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</si>
  <si>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</si>
  <si>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</si>
  <si>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</si>
  <si>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</si>
  <si>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</si>
  <si>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</si>
  <si>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</si>
  <si>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</si>
  <si>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</si>
  <si>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</si>
  <si>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</si>
  <si>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</si>
  <si>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</si>
  <si>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</si>
  <si>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</si>
  <si>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</si>
  <si>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</si>
  <si>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</si>
  <si>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</si>
  <si>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</si>
  <si>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</si>
  <si>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</si>
  <si>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</si>
  <si>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</si>
  <si>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</si>
  <si>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</si>
  <si>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</si>
  <si>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</si>
  <si>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</si>
  <si>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</si>
  <si>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</si>
  <si>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</si>
  <si>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</si>
  <si>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</si>
  <si>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</si>
  <si>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</si>
  <si>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</si>
  <si>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</si>
  <si>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</si>
  <si>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</si>
  <si>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</si>
  <si>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</si>
  <si>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</si>
  <si>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</si>
  <si>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</si>
  <si>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</si>
  <si>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</si>
  <si>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</si>
  <si>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</si>
  <si>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</si>
  <si>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</si>
  <si>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</si>
  <si>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</si>
  <si>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</si>
  <si>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</si>
  <si>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</si>
  <si>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</si>
  <si>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</si>
  <si>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</si>
  <si>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</si>
  <si>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</si>
  <si>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</si>
  <si>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</si>
  <si>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</si>
  <si>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</si>
  <si>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</si>
  <si>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</si>
  <si>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</si>
  <si>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</si>
  <si>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</si>
  <si>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</si>
  <si>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</si>
  <si>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</si>
  <si>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</si>
  <si>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</si>
  <si>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</si>
  <si>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</si>
  <si>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</si>
  <si>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</si>
  <si>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</si>
  <si>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</si>
  <si>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</si>
  <si>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</si>
  <si>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</si>
  <si>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</si>
  <si>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</si>
  <si>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</si>
  <si>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</si>
  <si>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</si>
  <si>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</si>
  <si>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</si>
  <si>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</si>
  <si>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</si>
  <si>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</si>
  <si>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</si>
  <si>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</si>
  <si>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</si>
  <si>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</si>
  <si>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</si>
  <si>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</si>
  <si>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</si>
  <si>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</si>
  <si>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</si>
  <si>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</si>
  <si>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</si>
  <si>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</si>
  <si>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</si>
  <si>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</si>
  <si>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</si>
  <si>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</si>
  <si>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</si>
  <si>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</si>
  <si>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</si>
  <si>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</si>
  <si>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</si>
  <si>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</si>
  <si>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</si>
  <si>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</si>
  <si>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</si>
  <si>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</si>
  <si>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</si>
  <si>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</si>
  <si>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</si>
  <si>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</si>
  <si>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</si>
  <si>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</si>
  <si>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</si>
  <si>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</si>
  <si>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</si>
  <si>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</si>
  <si>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</si>
  <si>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</si>
  <si>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</si>
  <si>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</si>
  <si>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</si>
  <si>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</si>
  <si>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</si>
  <si>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</si>
  <si>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</si>
  <si>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</si>
  <si>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</si>
  <si>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</si>
  <si>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</si>
  <si>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</si>
  <si>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</si>
  <si>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</si>
  <si>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</si>
  <si>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</si>
  <si>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</si>
  <si>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</si>
  <si>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</si>
  <si>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</si>
  <si>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</si>
  <si>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</si>
  <si>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</si>
  <si>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</si>
  <si>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</si>
  <si>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</si>
  <si>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</si>
  <si>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</si>
  <si>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</si>
  <si>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</si>
  <si>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</si>
  <si>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</si>
  <si>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</si>
  <si>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</si>
  <si>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</si>
  <si>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</si>
  <si>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</si>
  <si>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</si>
  <si>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</si>
  <si>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</si>
  <si>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</si>
  <si>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</si>
  <si>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</si>
  <si>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</si>
  <si>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</si>
  <si>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</si>
  <si>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</si>
  <si>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</si>
  <si>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</si>
  <si>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</si>
  <si>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</si>
  <si>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</si>
  <si>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</si>
  <si>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</si>
  <si>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</si>
  <si>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</si>
  <si>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</si>
  <si>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</si>
  <si>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</si>
  <si>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</si>
  <si>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</si>
  <si>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</si>
  <si>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</si>
  <si>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</si>
  <si>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</si>
  <si>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</si>
  <si>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</si>
  <si>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</si>
  <si>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</si>
  <si>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</si>
  <si>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</si>
  <si>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</si>
  <si>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</si>
  <si>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</si>
  <si>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</si>
  <si>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</si>
  <si>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</si>
  <si>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</si>
  <si>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</si>
  <si>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</si>
  <si>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</si>
  <si>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</si>
  <si>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</si>
  <si>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</si>
  <si>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</si>
  <si>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</si>
  <si>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</si>
  <si>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</si>
  <si>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</si>
  <si>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</si>
  <si>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</si>
  <si>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</si>
  <si>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</si>
  <si>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</si>
  <si>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</si>
  <si>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</si>
  <si>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</si>
  <si>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</si>
  <si>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</si>
  <si>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</si>
  <si>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</si>
  <si>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</si>
  <si>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</si>
  <si>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</si>
  <si>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</si>
  <si>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</si>
  <si>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</si>
  <si>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</si>
  <si>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</si>
  <si>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</si>
  <si>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</si>
  <si>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</si>
  <si>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</si>
  <si>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</si>
  <si>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</si>
  <si>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</si>
  <si>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</si>
  <si>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</si>
  <si>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</si>
  <si>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</si>
  <si>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</si>
  <si>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</si>
  <si>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</si>
  <si>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</si>
  <si>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</si>
  <si>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</si>
  <si>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</si>
  <si>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</si>
  <si>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</si>
  <si>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</si>
  <si>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</si>
  <si>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</si>
  <si>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</si>
  <si>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</si>
  <si>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</si>
  <si>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</si>
  <si>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</si>
  <si>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</si>
  <si>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</si>
  <si>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</si>
  <si>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</si>
  <si>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</si>
  <si>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</si>
  <si>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</si>
  <si>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</si>
  <si>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</si>
  <si>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</si>
  <si>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</si>
  <si>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</si>
  <si>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</si>
  <si>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</si>
  <si>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</si>
  <si>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</si>
  <si>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</si>
  <si>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</si>
  <si>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</si>
  <si>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</si>
  <si>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</si>
  <si>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</si>
  <si>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</si>
  <si>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</si>
  <si>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</si>
  <si>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</si>
  <si>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</si>
  <si>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</si>
  <si>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</si>
  <si>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</si>
  <si>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</si>
  <si>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</si>
  <si>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</si>
  <si>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</si>
  <si>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</si>
  <si>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</si>
  <si>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</si>
  <si>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</si>
  <si>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</si>
  <si>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</si>
  <si>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</si>
  <si>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</si>
  <si>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</si>
  <si>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</si>
  <si>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</si>
  <si>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</si>
  <si>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</si>
  <si>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</si>
  <si>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</si>
  <si>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</si>
  <si>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</si>
  <si>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</si>
  <si>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</si>
  <si>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</si>
  <si>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</si>
  <si>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</si>
  <si>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</si>
  <si>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</si>
  <si>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</si>
  <si>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</si>
  <si>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</si>
  <si>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</si>
  <si>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</si>
  <si>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</si>
  <si>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</si>
  <si>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</si>
  <si>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</si>
  <si>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</si>
  <si>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</si>
  <si>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</si>
  <si>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</si>
  <si>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</si>
  <si>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</si>
  <si>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</si>
  <si>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</si>
  <si>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</si>
  <si>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</si>
  <si>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</si>
  <si>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</si>
  <si>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</si>
  <si>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</si>
  <si>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</si>
  <si>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</si>
  <si>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</si>
  <si>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</si>
  <si>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</si>
  <si>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</si>
  <si>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</si>
  <si>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</si>
  <si>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</si>
  <si>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</si>
  <si>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</si>
  <si>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</si>
  <si>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</si>
  <si>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</si>
  <si>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</si>
  <si>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</si>
  <si>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</si>
  <si>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</si>
  <si>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</si>
  <si>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</si>
  <si>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</si>
  <si>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</si>
  <si>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</si>
  <si>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</si>
  <si>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</si>
  <si>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</si>
  <si>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</si>
  <si>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</si>
  <si>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</si>
  <si>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</si>
  <si>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</si>
  <si>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</si>
  <si>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</si>
  <si>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</si>
  <si>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</si>
  <si>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</si>
  <si>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</si>
  <si>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</si>
  <si>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</si>
  <si>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</si>
  <si>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</si>
  <si>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</si>
  <si>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</si>
  <si>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</si>
  <si>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</si>
  <si>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</si>
  <si>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</si>
  <si>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</si>
  <si>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</si>
  <si>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</si>
  <si>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</si>
  <si>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</si>
  <si>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</si>
  <si>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</si>
  <si>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</si>
  <si>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</si>
  <si>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</si>
  <si>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</si>
  <si>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</si>
  <si>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</si>
  <si>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</si>
  <si>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</si>
  <si>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</si>
  <si>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</si>
  <si>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</si>
  <si>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</si>
  <si>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</si>
  <si>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</si>
  <si>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</si>
  <si>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</si>
  <si>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</si>
  <si>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</si>
  <si>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</si>
  <si>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</si>
  <si>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</si>
  <si>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</si>
  <si>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</si>
  <si>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</si>
  <si>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</si>
  <si>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</si>
  <si>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</si>
  <si>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</si>
  <si>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</si>
  <si>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</si>
  <si>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</si>
  <si>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</si>
  <si>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</si>
  <si>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</si>
  <si>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</si>
  <si>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</si>
  <si>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</si>
  <si>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</si>
  <si>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</si>
  <si>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</si>
  <si>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</si>
  <si>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</si>
  <si>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</si>
  <si>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</si>
  <si>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</si>
  <si>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</si>
  <si>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</si>
  <si>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</si>
  <si>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</si>
  <si>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</si>
  <si>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</si>
  <si>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</si>
  <si>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</si>
  <si>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</si>
  <si>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</si>
  <si>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</si>
  <si>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</si>
  <si>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</si>
  <si>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</si>
  <si>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</si>
  <si>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</si>
  <si>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</si>
  <si>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</si>
  <si>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</si>
  <si>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</si>
  <si>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</si>
  <si>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</si>
  <si>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</si>
  <si>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</si>
  <si>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</si>
  <si>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</si>
  <si>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</si>
  <si>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</si>
  <si>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</si>
  <si>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</si>
  <si>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</si>
  <si>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</si>
  <si>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</si>
  <si>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</si>
  <si>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</si>
  <si>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</si>
  <si>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</si>
  <si>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</si>
  <si>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</si>
  <si>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</si>
  <si>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</si>
  <si>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</si>
  <si>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</si>
  <si>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</si>
  <si>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</si>
  <si>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</si>
  <si>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</si>
  <si>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</si>
  <si>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</si>
  <si>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</si>
  <si>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</si>
  <si>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</si>
  <si>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</si>
  <si>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</si>
  <si>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</si>
  <si>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</si>
  <si>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</si>
  <si>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</si>
  <si>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</si>
  <si>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</si>
  <si>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</si>
  <si>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</si>
  <si>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</si>
  <si>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</si>
  <si>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</si>
  <si>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</si>
  <si>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</si>
  <si>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</si>
  <si>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</si>
  <si>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</si>
  <si>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</si>
  <si>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</si>
  <si>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</si>
  <si>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</si>
  <si>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</si>
  <si>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</si>
  <si>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</si>
  <si>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</si>
  <si>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</si>
  <si>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</si>
  <si>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</si>
  <si>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</si>
  <si>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</si>
  <si>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</si>
  <si>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</si>
  <si>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</si>
  <si>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</si>
  <si>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</si>
  <si>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</si>
  <si>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</si>
  <si>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</si>
  <si>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</si>
  <si>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</si>
  <si>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</si>
  <si>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</si>
  <si>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</si>
  <si>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</si>
  <si>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</si>
  <si>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</si>
  <si>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</si>
  <si>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</si>
  <si>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</si>
  <si>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</si>
  <si>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</si>
  <si>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</si>
  <si>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</si>
  <si>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</si>
  <si>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</si>
  <si>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</si>
  <si>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</si>
  <si>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</si>
  <si>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</si>
  <si>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</si>
  <si>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</si>
  <si>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</si>
  <si>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</si>
  <si>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</si>
  <si>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</si>
  <si>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</si>
  <si>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</si>
  <si>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</si>
  <si>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</si>
  <si>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</si>
  <si>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</si>
  <si>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</si>
  <si>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</si>
  <si>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</si>
  <si>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</si>
  <si>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</si>
  <si>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</si>
  <si>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</si>
  <si>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</si>
  <si>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</si>
  <si>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</si>
  <si>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</si>
  <si>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</si>
  <si>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</si>
  <si>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</si>
  <si>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</si>
  <si>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</si>
  <si>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</si>
  <si>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</si>
  <si>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</si>
  <si>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</si>
  <si>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</si>
  <si>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</si>
  <si>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</si>
  <si>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</si>
  <si>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</si>
  <si>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</si>
  <si>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</si>
  <si>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</si>
  <si>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</si>
  <si>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</si>
  <si>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</si>
  <si>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</si>
  <si>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</si>
  <si>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</si>
  <si>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</si>
  <si>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</si>
  <si>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</si>
  <si>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</si>
  <si>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</si>
  <si>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</si>
  <si>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</si>
  <si>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</si>
  <si>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</si>
  <si>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</si>
  <si>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</si>
  <si>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</si>
  <si>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</si>
  <si>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</si>
  <si>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</si>
  <si>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</si>
  <si>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</si>
  <si>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</si>
  <si>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</si>
  <si>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</si>
  <si>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</si>
  <si>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</si>
  <si>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</si>
  <si>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</si>
  <si>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</si>
  <si>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</si>
  <si>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</si>
  <si>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</si>
  <si>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</si>
  <si>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</si>
  <si>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</si>
  <si>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</si>
  <si>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</si>
  <si>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</si>
  <si>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</si>
  <si>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</si>
  <si>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</si>
  <si>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</si>
  <si>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</si>
  <si>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</si>
  <si>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</si>
  <si>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</si>
  <si>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</si>
  <si>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</si>
  <si>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</si>
  <si>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</si>
  <si>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</si>
  <si>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</si>
  <si>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</si>
  <si>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</si>
  <si>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</si>
  <si>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</si>
  <si>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</si>
  <si>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</si>
  <si>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</si>
  <si>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</si>
  <si>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</si>
  <si>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</si>
  <si>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</si>
  <si>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</si>
  <si>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</si>
  <si>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</si>
  <si>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</si>
  <si>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</si>
  <si>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</si>
  <si>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</si>
  <si>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</si>
  <si>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</si>
  <si>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</si>
  <si>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</si>
  <si>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</si>
  <si>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</si>
  <si>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</si>
  <si>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</si>
  <si>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</si>
  <si>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</si>
  <si>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</si>
  <si>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</si>
  <si>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</si>
  <si>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</si>
  <si>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</si>
  <si>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</si>
  <si>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</si>
  <si>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</si>
  <si>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</si>
  <si>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</si>
  <si>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</si>
  <si>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</si>
  <si>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</si>
  <si>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</si>
  <si>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</si>
  <si>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</si>
  <si>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</si>
  <si>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</si>
  <si>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</si>
  <si>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</si>
  <si>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</si>
  <si>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</si>
  <si>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</si>
  <si>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</si>
  <si>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</si>
  <si>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</si>
  <si>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</si>
  <si>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</si>
  <si>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</si>
  <si>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</si>
  <si>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</si>
  <si>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</si>
  <si>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</si>
  <si>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</si>
  <si>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</si>
  <si>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</si>
  <si>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</si>
  <si>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</si>
  <si>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</si>
  <si>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</si>
  <si>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</si>
  <si>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</si>
  <si>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</si>
  <si>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</si>
  <si>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</si>
  <si>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</si>
  <si>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</si>
  <si>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</si>
  <si>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</si>
  <si>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</si>
  <si>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</si>
  <si>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</si>
  <si>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</si>
  <si>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</si>
  <si>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</si>
  <si>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</si>
  <si>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</si>
  <si>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</si>
  <si>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</si>
  <si>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</si>
  <si>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</si>
  <si>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</si>
  <si>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</si>
  <si>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</si>
  <si>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</si>
  <si>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</si>
  <si>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</si>
  <si>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</si>
  <si>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</si>
  <si>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</si>
  <si>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</si>
  <si>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</si>
  <si>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</si>
  <si>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</si>
  <si>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</si>
  <si>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</si>
  <si>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</si>
  <si>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</si>
  <si>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</si>
  <si>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</si>
  <si>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</si>
  <si>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</si>
  <si>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</si>
  <si>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</si>
  <si>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</si>
  <si>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</si>
  <si>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</si>
  <si>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</si>
  <si>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</si>
  <si>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</si>
  <si>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</si>
  <si>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</si>
  <si>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</si>
  <si>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</si>
  <si>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</si>
  <si>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</si>
  <si>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</si>
  <si>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</si>
  <si>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</si>
  <si>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</si>
  <si>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</si>
  <si>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</si>
  <si>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</si>
  <si>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</si>
  <si>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</si>
  <si>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</si>
  <si>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</si>
  <si>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</si>
  <si>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</si>
  <si>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</si>
  <si>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</si>
  <si>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</si>
  <si>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</si>
  <si>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</si>
  <si>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</si>
  <si>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</si>
  <si>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</si>
  <si>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</si>
  <si>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</si>
  <si>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</si>
  <si>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</si>
  <si>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</si>
  <si>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</si>
  <si>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</si>
  <si>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</si>
  <si>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</si>
  <si>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</si>
  <si>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</si>
  <si>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</si>
  <si>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</si>
  <si>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</si>
  <si>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</si>
  <si>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</si>
  <si>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</si>
  <si>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</si>
  <si>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</si>
  <si>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</si>
  <si>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</si>
  <si>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</si>
  <si>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</si>
  <si>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</si>
  <si>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</si>
  <si>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</si>
  <si>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</si>
  <si>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</si>
  <si>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</si>
  <si>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</si>
  <si>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</si>
  <si>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</si>
  <si>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</si>
  <si>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</si>
  <si>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</si>
  <si>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</si>
  <si>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</si>
  <si>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</si>
  <si>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</si>
  <si>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</si>
  <si>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</si>
  <si>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</si>
  <si>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</si>
  <si>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</si>
  <si>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</si>
  <si>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</si>
  <si>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</si>
  <si>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</si>
  <si>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</si>
  <si>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</si>
  <si>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</si>
  <si>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</si>
  <si>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</si>
  <si>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</si>
  <si>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</si>
  <si>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</si>
  <si>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</si>
  <si>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</si>
  <si>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</si>
  <si>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</si>
  <si>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</si>
  <si>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</si>
  <si>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</si>
  <si>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</si>
  <si>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</si>
  <si>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</si>
  <si>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</si>
  <si>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</si>
  <si>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</si>
  <si>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</si>
  <si>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</si>
  <si>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</si>
  <si>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</si>
  <si>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</si>
  <si>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</si>
  <si>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</si>
  <si>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</si>
  <si>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</si>
  <si>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</si>
  <si>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</si>
  <si>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</si>
  <si>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</si>
  <si>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</si>
  <si>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</si>
  <si>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</si>
  <si>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</si>
  <si>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</si>
  <si>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</si>
  <si>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</si>
  <si>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</si>
  <si>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</si>
  <si>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</si>
  <si>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</si>
  <si>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</si>
  <si>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</si>
  <si>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</si>
  <si>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</si>
  <si>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</si>
  <si>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</si>
  <si>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</si>
  <si>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</si>
  <si>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</si>
  <si>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</si>
  <si>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</si>
  <si>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</si>
  <si>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</si>
  <si>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</si>
  <si>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</si>
  <si>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</si>
  <si>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</si>
  <si>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</si>
  <si>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</si>
  <si>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</si>
  <si>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</si>
  <si>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</si>
  <si>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</si>
  <si>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</si>
  <si>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</si>
  <si>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</si>
  <si>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</si>
  <si>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</si>
  <si>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</si>
  <si>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</si>
  <si>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</si>
  <si>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</si>
  <si>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</si>
  <si>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</si>
  <si>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</si>
  <si>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</si>
  <si>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</si>
  <si>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</si>
  <si>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</si>
  <si>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</si>
  <si>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</si>
  <si>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</si>
  <si>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</si>
  <si>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</si>
  <si>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</si>
  <si>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</si>
  <si>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</si>
  <si>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</si>
  <si>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</si>
  <si>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</si>
  <si>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</si>
  <si>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</si>
  <si>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</si>
  <si>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</si>
  <si>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</si>
  <si>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</si>
  <si>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</si>
  <si>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</si>
  <si>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</si>
  <si>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</si>
  <si>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</si>
  <si>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</si>
  <si>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</si>
  <si>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</si>
  <si>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</si>
  <si>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</si>
  <si>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</si>
  <si>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</si>
  <si>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</si>
  <si>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</si>
  <si>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</si>
  <si>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</si>
  <si>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</si>
  <si>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</si>
  <si>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</si>
  <si>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</si>
  <si>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</si>
  <si>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</si>
  <si>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</si>
  <si>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</si>
  <si>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</si>
  <si>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</si>
  <si>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</si>
  <si>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</si>
  <si>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</si>
  <si>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</si>
  <si>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</si>
  <si>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</si>
  <si>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</si>
  <si>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</si>
  <si>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</si>
  <si>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</si>
  <si>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</si>
  <si>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</si>
  <si>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</si>
  <si>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</si>
  <si>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</si>
  <si>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</si>
  <si>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</si>
  <si>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</si>
  <si>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</si>
  <si>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</si>
  <si>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</si>
  <si>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</si>
  <si>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</si>
  <si>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</si>
  <si>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</si>
  <si>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</si>
  <si>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</si>
  <si>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</si>
  <si>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</si>
  <si>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</si>
  <si>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</si>
  <si>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</si>
  <si>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</si>
  <si>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</si>
  <si>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</si>
  <si>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</si>
  <si>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</si>
  <si>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</si>
  <si>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</si>
  <si>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</si>
  <si>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</si>
  <si>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</si>
  <si>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</si>
  <si>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</si>
  <si>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</si>
  <si>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</si>
  <si>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</si>
  <si>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</si>
  <si>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</si>
  <si>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</si>
  <si>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</si>
  <si>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</si>
  <si>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</si>
  <si>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</si>
  <si>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</si>
  <si>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</si>
  <si>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</si>
  <si>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</si>
  <si>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</si>
  <si>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</si>
  <si>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</si>
  <si>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</si>
  <si>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</si>
  <si>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</si>
  <si>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</si>
  <si>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</si>
  <si>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</si>
  <si>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</si>
  <si>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</si>
  <si>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</si>
  <si>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</si>
  <si>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</si>
  <si>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</si>
  <si>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</si>
  <si>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</si>
  <si>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</si>
  <si>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</si>
  <si>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</si>
  <si>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</si>
  <si>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</si>
  <si>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</si>
  <si>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</si>
  <si>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</si>
  <si>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</si>
  <si>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</si>
  <si>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</si>
  <si>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</si>
  <si>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</si>
  <si>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</si>
  <si>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</si>
  <si>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</si>
  <si>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</si>
  <si>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</si>
  <si>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</si>
  <si>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</si>
  <si>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</si>
  <si>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</si>
  <si>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</si>
  <si>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</si>
  <si>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</si>
  <si>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</si>
  <si>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</si>
  <si>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</si>
  <si>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</si>
  <si>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</si>
  <si>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</si>
  <si>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</si>
  <si>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</si>
  <si>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</si>
  <si>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</si>
  <si>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</si>
  <si>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</si>
  <si>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</si>
  <si>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</si>
  <si>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</si>
  <si>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</si>
  <si>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</si>
  <si>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</si>
  <si>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</si>
  <si>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</si>
  <si>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</si>
  <si>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</si>
  <si>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</si>
  <si>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</si>
  <si>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</si>
  <si>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</si>
  <si>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</si>
  <si>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</si>
  <si>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</si>
  <si>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</si>
  <si>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</si>
  <si>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</si>
  <si>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</si>
  <si>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</si>
  <si>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</si>
  <si>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</si>
  <si>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</si>
  <si>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</si>
  <si>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</si>
  <si>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</si>
  <si>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</si>
  <si>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</si>
  <si>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</si>
  <si>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</si>
  <si>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</si>
  <si>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</si>
  <si>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</si>
  <si>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</si>
  <si>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</si>
  <si>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</si>
  <si>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</si>
  <si>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</si>
  <si>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</si>
  <si>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</si>
  <si>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</si>
  <si>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</si>
  <si>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</si>
  <si>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</si>
  <si>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</si>
  <si>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</si>
  <si>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</si>
  <si>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</si>
  <si>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</si>
  <si>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</si>
  <si>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</si>
  <si>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</si>
  <si>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</si>
  <si>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</si>
  <si>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</si>
  <si>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</si>
  <si>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</si>
  <si>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</si>
  <si>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</si>
  <si>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</si>
  <si>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</si>
  <si>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</si>
  <si>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</si>
  <si>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</si>
  <si>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</si>
  <si>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</si>
  <si>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</si>
  <si>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</si>
  <si>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</si>
  <si>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</si>
  <si>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</si>
  <si>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</si>
  <si>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</si>
  <si>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</si>
  <si>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</si>
  <si>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</si>
  <si>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</si>
  <si>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</si>
  <si>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</si>
  <si>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</si>
  <si>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</si>
  <si>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</si>
  <si>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</si>
  <si>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</si>
  <si>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</si>
  <si>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</si>
  <si>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</si>
  <si>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</si>
  <si>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</si>
  <si>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</si>
  <si>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</si>
  <si>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</si>
  <si>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</si>
  <si>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</si>
  <si>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</si>
  <si>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</si>
  <si>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</si>
  <si>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</si>
  <si>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</si>
  <si>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</si>
  <si>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</si>
  <si>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</si>
  <si>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</si>
  <si>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</si>
  <si>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</si>
  <si>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</si>
  <si>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</si>
  <si>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</si>
  <si>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</si>
  <si>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</si>
  <si>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</si>
  <si>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</si>
  <si>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</si>
  <si>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</si>
  <si>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</si>
  <si>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</si>
  <si>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</si>
  <si>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</si>
  <si>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</si>
  <si>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</si>
  <si>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</si>
  <si>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</si>
  <si>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</si>
  <si>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</si>
  <si>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</si>
  <si>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</si>
  <si>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</si>
  <si>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</si>
  <si>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</si>
  <si>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</si>
  <si>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</si>
  <si>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</si>
  <si>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</si>
  <si>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</si>
  <si>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</si>
  <si>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</si>
  <si>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</si>
  <si>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</si>
  <si>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</si>
  <si>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</si>
  <si>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</si>
  <si>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</si>
  <si>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</si>
  <si>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</si>
  <si>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</si>
  <si>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</si>
  <si>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</si>
  <si>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</si>
  <si>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</si>
  <si>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</si>
  <si>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</si>
  <si>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</si>
  <si>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</si>
  <si>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</si>
  <si>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</si>
  <si>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</si>
  <si>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</si>
  <si>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</si>
  <si>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</si>
  <si>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</si>
  <si>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</si>
  <si>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</si>
  <si>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</si>
  <si>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</si>
  <si>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</si>
  <si>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</si>
  <si>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</si>
  <si>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</si>
  <si>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</si>
  <si>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</si>
  <si>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</si>
  <si>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</si>
  <si>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</si>
  <si>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</si>
  <si>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</si>
  <si>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</si>
  <si>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</si>
  <si>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</si>
  <si>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</si>
  <si>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</si>
  <si>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</si>
  <si>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</si>
  <si>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</si>
  <si>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</si>
  <si>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</si>
  <si>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</si>
  <si>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</si>
  <si>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</si>
  <si>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</si>
  <si>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</si>
  <si>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</si>
  <si>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</si>
  <si>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</si>
  <si>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</si>
  <si>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</si>
  <si>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</si>
  <si>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</si>
  <si>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</si>
  <si>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</si>
  <si>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</si>
  <si>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</si>
  <si>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</si>
  <si>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</si>
  <si>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</si>
  <si>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</si>
  <si>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</si>
  <si>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</si>
  <si>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</si>
  <si>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</si>
  <si>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</si>
  <si>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</si>
  <si>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</si>
  <si>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</si>
  <si>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</si>
  <si>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</si>
  <si>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</si>
  <si>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</si>
  <si>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</si>
  <si>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</si>
  <si>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</si>
  <si>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</si>
  <si>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</si>
  <si>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</si>
  <si>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</si>
  <si>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</si>
  <si>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</si>
  <si>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</si>
  <si>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</si>
  <si>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</si>
  <si>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</si>
  <si>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</si>
  <si>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</si>
  <si>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</si>
  <si>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</si>
  <si>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</si>
  <si>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</si>
  <si>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</si>
  <si>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</si>
  <si>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</si>
  <si>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</si>
  <si>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</si>
  <si>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</si>
  <si>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</si>
  <si>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</si>
  <si>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</si>
  <si>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</si>
  <si>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</si>
  <si>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</si>
  <si>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</si>
  <si>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</si>
  <si>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</si>
  <si>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</si>
  <si>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</si>
  <si>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</si>
  <si>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</si>
  <si>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</si>
  <si>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</si>
  <si>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</si>
  <si>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</si>
  <si>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</si>
  <si>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</si>
  <si>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</si>
  <si>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</si>
  <si>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</si>
  <si>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</si>
  <si>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</si>
  <si>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</si>
  <si>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</si>
  <si>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</si>
  <si>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</si>
  <si>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</si>
  <si>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</si>
  <si>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</si>
  <si>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</si>
  <si>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</si>
  <si>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</si>
  <si>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</si>
  <si>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</si>
  <si>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</si>
  <si>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</si>
  <si>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</si>
  <si>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</si>
  <si>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</si>
  <si>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</si>
  <si>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</si>
  <si>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</si>
  <si>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</si>
  <si>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</si>
  <si>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</si>
  <si>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</si>
  <si>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</si>
  <si>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</si>
  <si>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</si>
  <si>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</si>
  <si>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</si>
  <si>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</si>
  <si>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</si>
  <si>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</si>
  <si>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</si>
  <si>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</si>
  <si>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</si>
  <si>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</si>
  <si>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</si>
  <si>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</si>
  <si>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</si>
  <si>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</si>
  <si>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</si>
  <si>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</si>
  <si>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</si>
  <si>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</si>
  <si>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</si>
  <si>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</si>
  <si>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</si>
  <si>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</si>
  <si>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</si>
  <si>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</si>
  <si>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</si>
  <si>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</si>
  <si>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</si>
  <si>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</si>
  <si>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</si>
  <si>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</si>
  <si>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</si>
  <si>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</si>
  <si>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</si>
  <si>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</si>
  <si>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</si>
  <si>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</si>
  <si>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</si>
  <si>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</si>
  <si>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</si>
  <si>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</si>
  <si>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</si>
  <si>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</si>
  <si>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</si>
  <si>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</si>
  <si>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</si>
  <si>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</si>
  <si>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</si>
  <si>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</si>
  <si>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</si>
  <si>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</si>
  <si>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</si>
  <si>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</si>
  <si>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</si>
  <si>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</si>
  <si>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</si>
  <si>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</si>
  <si>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</si>
  <si>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</si>
  <si>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</si>
  <si>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</si>
  <si>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</si>
  <si>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</si>
  <si>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</si>
  <si>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</si>
  <si>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</si>
  <si>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</si>
  <si>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</si>
  <si>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</si>
  <si>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</si>
  <si>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</si>
  <si>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</si>
  <si>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</si>
  <si>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</si>
  <si>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</si>
  <si>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</si>
  <si>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</si>
  <si>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</si>
  <si>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</si>
  <si>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</si>
  <si>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</si>
  <si>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</si>
  <si>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</si>
  <si>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</si>
  <si>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</si>
  <si>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</si>
  <si>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</si>
  <si>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</si>
  <si>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</si>
  <si>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</si>
  <si>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</si>
  <si>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</si>
  <si>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</si>
  <si>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</si>
  <si>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</si>
  <si>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</si>
  <si>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</si>
  <si>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</si>
  <si>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</si>
  <si>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</si>
  <si>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</si>
  <si>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</si>
  <si>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</si>
  <si>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</si>
  <si>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</si>
  <si>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</si>
  <si>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</si>
  <si>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</si>
  <si>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</si>
  <si>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</si>
  <si>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</si>
  <si>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</si>
  <si>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</si>
  <si>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</si>
  <si>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</si>
  <si>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</si>
  <si>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</si>
  <si>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</si>
  <si>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</si>
  <si>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</si>
  <si>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</si>
  <si>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</si>
  <si>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</si>
  <si>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</si>
  <si>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</si>
  <si>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</si>
  <si>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</si>
  <si>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</si>
  <si>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</si>
  <si>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</si>
  <si>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</si>
  <si>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</si>
  <si>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</si>
  <si>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</si>
  <si>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</si>
  <si>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</si>
  <si>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</si>
  <si>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</si>
  <si>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</si>
  <si>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</si>
  <si>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</si>
  <si>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</si>
  <si>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</si>
  <si>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</si>
  <si>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</si>
  <si>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</si>
  <si>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</si>
  <si>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</si>
  <si>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</si>
  <si>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</si>
  <si>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</si>
  <si>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</si>
  <si>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</si>
  <si>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</si>
  <si>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</si>
  <si>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</si>
  <si>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</si>
  <si>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</si>
  <si>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</si>
  <si>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</si>
  <si>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</si>
  <si>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</si>
  <si>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</si>
  <si>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</si>
  <si>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</si>
  <si>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</si>
  <si>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</si>
  <si>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</si>
  <si>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</si>
  <si>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</si>
  <si>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</si>
  <si>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</si>
  <si>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</si>
  <si>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</si>
  <si>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</si>
  <si>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</si>
  <si>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</si>
  <si>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</si>
  <si>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</si>
  <si>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</si>
  <si>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</si>
  <si>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</si>
  <si>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</si>
  <si>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</si>
  <si>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</si>
  <si>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</si>
  <si>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</si>
  <si>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</si>
  <si>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</si>
  <si>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</si>
  <si>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</si>
  <si>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</si>
  <si>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</si>
  <si>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</si>
  <si>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</si>
  <si>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</si>
  <si>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</si>
  <si>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</si>
  <si>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</si>
  <si>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</si>
  <si>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</si>
  <si>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</si>
  <si>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</si>
  <si>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</si>
  <si>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</si>
  <si>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</si>
  <si>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</si>
  <si>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</si>
  <si>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</si>
  <si>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</si>
  <si>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</si>
  <si>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</si>
  <si>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</si>
  <si>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</si>
  <si>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</si>
  <si>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</si>
  <si>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</si>
  <si>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</si>
  <si>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</si>
  <si>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</si>
  <si>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</si>
  <si>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</si>
  <si>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</si>
  <si>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</si>
  <si>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</si>
  <si>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</si>
  <si>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</si>
  <si>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</si>
  <si>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</si>
  <si>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</si>
  <si>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</si>
  <si>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</si>
  <si>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</si>
  <si>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</si>
  <si>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</si>
  <si>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</si>
  <si>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</si>
  <si>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</si>
  <si>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</si>
  <si>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</si>
  <si>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</si>
  <si>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</si>
  <si>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</si>
  <si>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</si>
  <si>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</si>
  <si>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</si>
  <si>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</si>
  <si>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</si>
  <si>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</si>
  <si>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</si>
  <si>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</si>
  <si>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</si>
  <si>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</si>
  <si>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</si>
  <si>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</si>
  <si>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</si>
  <si>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</si>
  <si>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</si>
  <si>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</si>
  <si>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</si>
  <si>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</si>
  <si>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</si>
  <si>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</si>
  <si>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</si>
  <si>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</si>
  <si>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</si>
  <si>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</si>
  <si>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</si>
  <si>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</si>
  <si>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</si>
  <si>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</si>
  <si>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</si>
  <si>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</si>
  <si>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</si>
  <si>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</si>
  <si>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</si>
  <si>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</si>
  <si>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</si>
  <si>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</si>
  <si>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</si>
  <si>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</si>
  <si>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</si>
  <si>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</si>
  <si>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</si>
  <si>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</si>
  <si>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</si>
  <si>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</si>
  <si>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</si>
  <si>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</si>
  <si>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</si>
  <si>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</si>
  <si>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</si>
  <si>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</si>
  <si>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</si>
  <si>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</si>
  <si>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</si>
  <si>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</si>
  <si>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</si>
  <si>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</si>
  <si>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</si>
  <si>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</si>
  <si>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</si>
  <si>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</si>
  <si>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</si>
  <si>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</si>
  <si>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</si>
  <si>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</si>
  <si>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</si>
  <si>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</si>
  <si>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</si>
  <si>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</si>
  <si>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</si>
  <si>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</si>
  <si>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</si>
  <si>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</si>
  <si>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</si>
  <si>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</si>
  <si>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</si>
  <si>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</si>
  <si>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</si>
  <si>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</si>
  <si>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</si>
  <si>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</si>
  <si>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</si>
  <si>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</si>
  <si>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</si>
  <si>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</si>
  <si>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</si>
  <si>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</si>
  <si>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</si>
  <si>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</si>
  <si>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</si>
  <si>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</si>
  <si>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</si>
  <si>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</si>
  <si>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</si>
  <si>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</si>
  <si>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</si>
  <si>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</si>
  <si>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</si>
  <si>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</si>
  <si>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</si>
  <si>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</si>
  <si>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</si>
  <si>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</si>
  <si>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</si>
  <si>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</si>
  <si>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</si>
  <si>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</si>
  <si>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</si>
  <si>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</si>
  <si>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</si>
  <si>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</si>
  <si>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</si>
  <si>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</si>
  <si>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</si>
  <si>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</si>
  <si>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</si>
  <si>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</si>
  <si>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</si>
  <si>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</si>
  <si>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</si>
  <si>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</si>
  <si>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</si>
  <si>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</si>
  <si>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</si>
  <si>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</si>
  <si>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</si>
  <si>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</si>
  <si>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</si>
  <si>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</si>
  <si>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</si>
  <si>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</si>
  <si>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</si>
  <si>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</si>
  <si>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</si>
  <si>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</si>
  <si>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</si>
  <si>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</si>
  <si>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</si>
  <si>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</si>
  <si>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</si>
  <si>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</si>
  <si>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</si>
  <si>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</si>
  <si>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</si>
  <si>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</si>
  <si>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</si>
  <si>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</si>
  <si>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</si>
  <si>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</si>
  <si>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</si>
  <si>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</si>
  <si>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</si>
  <si>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</si>
  <si>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</si>
  <si>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</si>
  <si>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</si>
  <si>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</si>
  <si>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</si>
  <si>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</si>
  <si>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</si>
  <si>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</si>
  <si>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</si>
  <si>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</si>
  <si>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</si>
  <si>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</si>
  <si>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</si>
  <si>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</si>
  <si>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</si>
  <si>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</si>
  <si>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</si>
  <si>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</si>
  <si>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</si>
  <si>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</si>
  <si>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</si>
  <si>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</si>
  <si>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</si>
  <si>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</si>
  <si>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</si>
  <si>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</si>
  <si>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</si>
  <si>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</si>
  <si>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</si>
  <si>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</si>
  <si>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</si>
  <si>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</si>
  <si>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</si>
  <si>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</si>
  <si>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</si>
  <si>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</si>
  <si>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</si>
  <si>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</si>
  <si>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</si>
  <si>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</si>
  <si>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</si>
  <si>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</si>
  <si>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</si>
  <si>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</si>
  <si>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</si>
  <si>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</si>
  <si>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</si>
  <si>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</si>
  <si>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</si>
  <si>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</si>
  <si>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</si>
  <si>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</si>
  <si>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</si>
  <si>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</si>
  <si>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</si>
  <si>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</si>
  <si>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</si>
  <si>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</si>
  <si>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</si>
  <si>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</si>
  <si>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</si>
  <si>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</si>
  <si>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</si>
  <si>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</si>
  <si>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</si>
  <si>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</si>
  <si>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</si>
  <si>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</si>
  <si>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</si>
  <si>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</si>
  <si>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</si>
  <si>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</si>
  <si>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</si>
  <si>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</si>
  <si>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</si>
  <si>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</si>
  <si>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</si>
  <si>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</si>
  <si>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</si>
  <si>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</si>
  <si>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</si>
  <si>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</si>
  <si>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</si>
  <si>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</si>
  <si>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</si>
  <si>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</si>
  <si>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</si>
  <si>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</si>
  <si>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</si>
  <si>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</si>
  <si>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</si>
  <si>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</si>
  <si>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</si>
  <si>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</si>
  <si>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</si>
  <si>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</si>
  <si>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</si>
  <si>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</si>
  <si>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</si>
  <si>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</si>
  <si>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</si>
  <si>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</si>
  <si>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</si>
  <si>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</si>
  <si>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</si>
  <si>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</si>
  <si>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</si>
  <si>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</si>
  <si>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</si>
  <si>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</si>
  <si>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</si>
  <si>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</si>
  <si>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</si>
  <si>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</si>
  <si>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</si>
  <si>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</si>
  <si>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</si>
  <si>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</si>
  <si>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</si>
  <si>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</si>
  <si>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</si>
  <si>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</si>
  <si>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</si>
  <si>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</si>
  <si>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</si>
  <si>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</si>
  <si>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</si>
  <si>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</si>
  <si>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</si>
  <si>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</si>
  <si>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</si>
  <si>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</si>
  <si>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</si>
  <si>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</si>
  <si>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</si>
  <si>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</si>
  <si>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</si>
  <si>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</si>
  <si>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</si>
  <si>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</si>
  <si>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</si>
  <si>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</si>
  <si>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</si>
  <si>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</si>
  <si>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</si>
  <si>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</si>
  <si>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</si>
  <si>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</si>
  <si>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</si>
  <si>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</si>
  <si>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</si>
  <si>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</si>
  <si>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</si>
  <si>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</si>
  <si>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</si>
  <si>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</si>
  <si>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</si>
  <si>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</si>
  <si>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</si>
  <si>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</si>
  <si>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</si>
  <si>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</si>
  <si>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</si>
  <si>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</si>
  <si>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</si>
  <si>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</si>
  <si>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</si>
  <si>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</si>
  <si>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</si>
  <si>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</si>
  <si>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</si>
  <si>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</si>
  <si>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</si>
  <si>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</si>
  <si>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</si>
  <si>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</si>
  <si>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</si>
  <si>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</si>
  <si>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</si>
  <si>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</si>
  <si>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</si>
  <si>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</si>
  <si>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</si>
  <si>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</si>
  <si>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</si>
  <si>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</si>
  <si>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</si>
  <si>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</si>
  <si>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</si>
  <si>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</si>
  <si>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</si>
  <si>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</si>
  <si>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</si>
  <si>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</si>
  <si>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</si>
  <si>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</si>
  <si>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</si>
  <si>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</si>
  <si>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</si>
  <si>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</si>
  <si>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</si>
  <si>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</si>
  <si>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</si>
  <si>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</si>
  <si>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</si>
  <si>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</si>
  <si>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</si>
  <si>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</si>
  <si>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</si>
  <si>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</si>
  <si>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</si>
  <si>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</si>
  <si>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</si>
  <si>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</si>
  <si>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</si>
  <si>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</si>
  <si>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</si>
  <si>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</si>
  <si>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</si>
  <si>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</si>
  <si>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</si>
  <si>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</si>
  <si>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</si>
  <si>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</si>
  <si>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</si>
  <si>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</si>
  <si>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</si>
  <si>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</si>
  <si>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</si>
  <si>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</si>
  <si>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</si>
  <si>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</si>
  <si>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</si>
  <si>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</si>
  <si>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</si>
  <si>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</si>
  <si>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</si>
  <si>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</si>
  <si>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</si>
  <si>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</si>
  <si>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</si>
  <si>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</si>
  <si>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</si>
  <si>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</si>
  <si>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</si>
  <si>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</si>
  <si>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</si>
  <si>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</si>
  <si>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</si>
  <si>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</si>
  <si>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</si>
  <si>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</si>
  <si>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</si>
  <si>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</si>
  <si>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</si>
  <si>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</si>
  <si>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</si>
  <si>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</si>
  <si>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</si>
  <si>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</si>
  <si>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</si>
  <si>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</si>
  <si>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</si>
  <si>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</si>
  <si>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</si>
  <si>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</si>
  <si>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</si>
  <si>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</si>
  <si>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</si>
  <si>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</si>
  <si>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</si>
  <si>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</si>
  <si>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</si>
  <si>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</si>
  <si>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</si>
  <si>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</si>
  <si>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</si>
  <si>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</si>
  <si>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</si>
  <si>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</si>
  <si>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</si>
  <si>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</si>
  <si>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</si>
  <si>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</si>
  <si>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</si>
  <si>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</si>
  <si>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</si>
  <si>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</si>
  <si>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</si>
  <si>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</si>
  <si>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</si>
  <si>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</si>
  <si>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</si>
  <si>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</si>
  <si>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</si>
  <si>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</si>
  <si>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</si>
  <si>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</si>
  <si>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</si>
  <si>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</si>
  <si>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</si>
  <si>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</si>
  <si>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</si>
  <si>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</si>
  <si>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</si>
  <si>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</si>
  <si>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</si>
  <si>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</si>
  <si>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</si>
  <si>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</si>
  <si>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</si>
  <si>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</si>
  <si>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</si>
  <si>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</si>
  <si>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</si>
  <si>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</si>
  <si>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</si>
  <si>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</si>
  <si>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</si>
  <si>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</si>
  <si>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</si>
  <si>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</si>
  <si>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</si>
  <si>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</si>
  <si>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</si>
  <si>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</si>
  <si>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</si>
  <si>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</si>
  <si>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</si>
  <si>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</si>
  <si>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</si>
  <si>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</si>
  <si>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</si>
  <si>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</si>
  <si>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</si>
  <si>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</si>
  <si>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</si>
  <si>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</si>
  <si>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</si>
  <si>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</si>
  <si>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</si>
  <si>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</si>
  <si>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</si>
  <si>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</si>
  <si>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</si>
  <si>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</si>
  <si>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</si>
  <si>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</si>
  <si>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</si>
  <si>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</si>
  <si>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</si>
  <si>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</si>
  <si>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</si>
  <si>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</si>
  <si>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</si>
  <si>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</si>
  <si>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</si>
  <si>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</si>
  <si>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</si>
  <si>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</si>
  <si>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</si>
  <si>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</si>
  <si>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</si>
  <si>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</si>
  <si>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</si>
  <si>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</si>
  <si>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</si>
  <si>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</si>
  <si>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</si>
  <si>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</si>
  <si>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</si>
  <si>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</si>
  <si>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</si>
  <si>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</si>
  <si>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</si>
  <si>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</si>
  <si>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</si>
  <si>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</si>
  <si>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</si>
  <si>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</si>
  <si>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</si>
  <si>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</si>
  <si>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</si>
  <si>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</si>
  <si>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</si>
  <si>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</si>
  <si>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</si>
  <si>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</si>
  <si>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</si>
  <si>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</si>
  <si>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</si>
  <si>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</si>
  <si>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</si>
  <si>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</si>
  <si>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</si>
  <si>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</si>
  <si>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</si>
  <si>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</si>
  <si>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</si>
  <si>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</si>
  <si>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</si>
  <si>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</si>
  <si>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</si>
  <si>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</si>
  <si>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</si>
  <si>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</si>
  <si>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</si>
  <si>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</si>
  <si>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</si>
  <si>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</si>
  <si>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</si>
  <si>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</si>
  <si>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</si>
  <si>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</si>
  <si>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</si>
  <si>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</si>
  <si>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</si>
  <si>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</si>
  <si>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</si>
  <si>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</si>
  <si>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</si>
  <si>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</si>
  <si>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</si>
  <si>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</si>
  <si>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</si>
  <si>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</si>
  <si>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</si>
  <si>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</si>
  <si>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</si>
  <si>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</si>
  <si>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</si>
  <si>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</si>
  <si>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</si>
  <si>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</si>
  <si>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</si>
  <si>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</si>
  <si>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</si>
  <si>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</si>
  <si>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</si>
  <si>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</si>
  <si>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</si>
  <si>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</si>
  <si>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</si>
  <si>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</si>
  <si>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</si>
  <si>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</si>
  <si>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</si>
  <si>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</si>
  <si>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</si>
  <si>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</si>
  <si>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</si>
  <si>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</si>
  <si>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</si>
  <si>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</si>
  <si>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</si>
  <si>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</si>
  <si>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</si>
  <si>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</si>
  <si>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</si>
  <si>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</si>
  <si>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</si>
  <si>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</si>
  <si>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</si>
  <si>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</si>
  <si>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</si>
  <si>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</si>
  <si>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</si>
  <si>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</si>
  <si>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</si>
  <si>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</si>
  <si>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</si>
  <si>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</si>
  <si>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</si>
  <si>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</si>
  <si>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</si>
  <si>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</si>
  <si>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</si>
  <si>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</si>
  <si>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</si>
  <si>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</si>
  <si>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</si>
  <si>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</si>
  <si>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</si>
  <si>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</si>
  <si>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</si>
  <si>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</si>
  <si>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</si>
  <si>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</si>
  <si>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</si>
  <si>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</si>
  <si>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</si>
  <si>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</si>
  <si>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</si>
  <si>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</si>
  <si>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</si>
  <si>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</si>
  <si>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</si>
  <si>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</si>
  <si>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</si>
  <si>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</si>
  <si>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</si>
  <si>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</si>
  <si>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</si>
  <si>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</si>
  <si>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</si>
  <si>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</si>
  <si>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</si>
  <si>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</si>
  <si>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</si>
  <si>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</si>
  <si>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</si>
  <si>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</si>
  <si>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</si>
  <si>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</si>
  <si>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</si>
  <si>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</si>
  <si>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</si>
  <si>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</si>
  <si>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</si>
  <si>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</si>
  <si>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</si>
  <si>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</si>
  <si>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</si>
  <si>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</si>
  <si>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</si>
  <si>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</si>
  <si>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</si>
  <si>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</si>
  <si>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</si>
  <si>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</si>
  <si>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</si>
  <si>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</si>
  <si>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</si>
  <si>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</si>
  <si>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</si>
  <si>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</si>
  <si>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</si>
  <si>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</si>
  <si>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</si>
  <si>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</si>
  <si>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</si>
  <si>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</si>
  <si>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</si>
  <si>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</si>
  <si>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</si>
  <si>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</si>
  <si>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</si>
  <si>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</si>
  <si>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</si>
  <si>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</si>
  <si>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</si>
  <si>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</si>
  <si>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</si>
  <si>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</si>
  <si>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</si>
  <si>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</si>
  <si>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</si>
  <si>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</si>
  <si>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</si>
  <si>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</si>
  <si>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</si>
  <si>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</si>
  <si>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</si>
  <si>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</si>
  <si>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</si>
  <si>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</si>
  <si>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</si>
  <si>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</si>
  <si>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</si>
  <si>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</si>
  <si>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</si>
  <si>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</si>
  <si>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</si>
  <si>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</si>
  <si>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</si>
  <si>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</si>
  <si>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</si>
  <si>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</si>
  <si>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</si>
  <si>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</si>
  <si>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</si>
  <si>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</si>
  <si>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</si>
  <si>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</si>
  <si>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</si>
  <si>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</si>
  <si>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</si>
  <si>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</si>
  <si>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</si>
  <si>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</si>
  <si>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</si>
  <si>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</si>
  <si>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</si>
  <si>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</si>
  <si>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</si>
  <si>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</si>
  <si>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</si>
  <si>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</si>
  <si>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</si>
  <si>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</si>
  <si>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</si>
  <si>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</si>
  <si>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</si>
  <si>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</si>
  <si>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</si>
  <si>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</si>
  <si>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</si>
  <si>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</si>
  <si>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</si>
  <si>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</si>
  <si>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</si>
  <si>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</si>
  <si>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</si>
  <si>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</si>
  <si>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</si>
  <si>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</si>
  <si>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</si>
  <si>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</si>
  <si>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</si>
  <si>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</si>
  <si>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</si>
  <si>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</si>
  <si>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</si>
  <si>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</si>
  <si>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</si>
  <si>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</si>
  <si>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</si>
  <si>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</si>
  <si>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</si>
  <si>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</si>
  <si>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</si>
  <si>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</si>
  <si>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</si>
  <si>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</si>
  <si>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</si>
  <si>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</si>
  <si>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</si>
  <si>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</si>
  <si>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</si>
  <si>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</si>
  <si>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</si>
  <si>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</si>
  <si>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</si>
  <si>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</si>
  <si>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</si>
  <si>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</si>
  <si>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</si>
  <si>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</si>
  <si>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</si>
  <si>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</si>
  <si>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</si>
  <si>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</si>
  <si>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</si>
  <si>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</si>
  <si>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</si>
  <si>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</si>
  <si>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</si>
  <si>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</si>
  <si>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</si>
  <si>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</si>
  <si>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</si>
  <si>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</si>
  <si>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</si>
  <si>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</si>
  <si>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</si>
  <si>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</si>
  <si>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</si>
  <si>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</si>
  <si>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</si>
  <si>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</si>
  <si>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</si>
  <si>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</si>
  <si>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</si>
  <si>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</si>
  <si>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</si>
  <si>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</si>
  <si>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</si>
  <si>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</si>
  <si>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</si>
  <si>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</si>
  <si>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</si>
  <si>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</si>
  <si>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</si>
  <si>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</si>
  <si>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</si>
  <si>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</si>
  <si>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</si>
  <si>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</si>
  <si>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</si>
  <si>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</si>
  <si>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</si>
  <si>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</si>
  <si>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</si>
  <si>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</si>
  <si>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</si>
  <si>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</si>
  <si>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</si>
  <si>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</si>
  <si>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</si>
  <si>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</si>
  <si>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</si>
  <si>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</si>
  <si>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</si>
  <si>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</si>
  <si>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</si>
  <si>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</si>
  <si>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</si>
  <si>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</si>
  <si>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</si>
  <si>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</si>
  <si>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</si>
  <si>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</si>
  <si>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</si>
  <si>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</si>
  <si>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</si>
  <si>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</si>
  <si>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</si>
  <si>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</si>
  <si>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</si>
  <si>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</si>
  <si>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</si>
  <si>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</si>
  <si>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</si>
  <si>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</si>
  <si>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</si>
  <si>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</si>
  <si>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</si>
  <si>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</si>
  <si>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</si>
  <si>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</si>
  <si>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</si>
  <si>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</si>
  <si>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</si>
  <si>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</si>
  <si>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</si>
  <si>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</si>
  <si>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</si>
  <si>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</si>
  <si>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</si>
  <si>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</si>
  <si>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</si>
  <si>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</si>
  <si>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</si>
  <si>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</si>
  <si>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</si>
  <si>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</si>
  <si>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</si>
  <si>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</si>
  <si>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</si>
  <si>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</si>
  <si>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</si>
  <si>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</si>
  <si>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</si>
  <si>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</si>
  <si>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</si>
  <si>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</si>
  <si>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</si>
  <si>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</si>
  <si>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</si>
  <si>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</si>
  <si>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</si>
  <si>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</si>
  <si>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</si>
  <si>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</si>
  <si>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</si>
  <si>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</si>
  <si>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</si>
  <si>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</si>
  <si>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</si>
  <si>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</si>
  <si>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</si>
  <si>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</si>
  <si>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</si>
  <si>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</si>
  <si>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</si>
  <si>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</si>
  <si>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</si>
  <si>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</si>
  <si>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</si>
  <si>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</si>
  <si>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</si>
  <si>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</si>
  <si>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</si>
  <si>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</si>
  <si>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</si>
  <si>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</si>
  <si>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</si>
  <si>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</si>
  <si>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</si>
  <si>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</si>
  <si>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</si>
  <si>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</si>
  <si>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</si>
  <si>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</si>
  <si>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</si>
  <si>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</si>
  <si>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</si>
  <si>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</si>
  <si>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</si>
  <si>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</si>
  <si>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</si>
  <si>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</si>
  <si>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</si>
  <si>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</si>
  <si>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</si>
  <si>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</si>
  <si>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</si>
  <si>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</si>
  <si>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</si>
  <si>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</si>
  <si>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</si>
  <si>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</si>
  <si>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</si>
  <si>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</si>
  <si>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</si>
  <si>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</si>
  <si>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</si>
  <si>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</si>
  <si>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</si>
  <si>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</si>
  <si>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</si>
  <si>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</si>
  <si>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</si>
  <si>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</si>
  <si>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</si>
  <si>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</si>
  <si>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</si>
  <si>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</si>
  <si>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</si>
  <si>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</si>
  <si>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</si>
  <si>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</si>
  <si>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</si>
  <si>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</si>
  <si>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</si>
  <si>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</si>
  <si>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</si>
  <si>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</si>
  <si>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</si>
  <si>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</si>
  <si>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</si>
  <si>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</si>
  <si>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</si>
  <si>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</si>
  <si>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</si>
  <si>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</si>
  <si>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</si>
  <si>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</si>
  <si>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</si>
  <si>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</si>
  <si>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</si>
  <si>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</si>
  <si>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</si>
  <si>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</si>
  <si>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</si>
  <si>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</si>
  <si>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</si>
  <si>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</si>
  <si>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</si>
  <si>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</si>
  <si>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</si>
  <si>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</si>
  <si>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</si>
  <si>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</si>
  <si>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</si>
  <si>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</si>
  <si>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</si>
  <si>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</si>
  <si>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</si>
  <si>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</si>
  <si>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</si>
  <si>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</si>
  <si>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</si>
  <si>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</si>
  <si>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</si>
  <si>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</si>
  <si>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</si>
  <si>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</si>
  <si>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</si>
  <si>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</si>
  <si>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</si>
  <si>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</si>
  <si>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</si>
  <si>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</si>
  <si>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</si>
  <si>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</si>
  <si>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</si>
  <si>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</si>
  <si>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</si>
  <si>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</si>
  <si>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</si>
  <si>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</si>
  <si>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</si>
  <si>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</si>
  <si>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</si>
  <si>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</si>
  <si>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</si>
  <si>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</si>
  <si>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</si>
  <si>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</si>
  <si>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</si>
  <si>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</si>
  <si>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</si>
  <si>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</si>
  <si>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</si>
  <si>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</si>
  <si>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</si>
  <si>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</si>
  <si>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</si>
  <si>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</si>
  <si>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</si>
  <si>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</si>
  <si>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</si>
  <si>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</si>
  <si>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</si>
  <si>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</si>
  <si>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</si>
  <si>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</si>
  <si>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</si>
  <si>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</si>
  <si>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</si>
  <si>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</si>
  <si>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</si>
  <si>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</si>
  <si>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</si>
  <si>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</si>
  <si>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</si>
  <si>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</si>
  <si>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</si>
  <si>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</si>
  <si>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</si>
  <si>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</si>
  <si>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</si>
  <si>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</si>
  <si>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</si>
  <si>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</si>
  <si>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</si>
  <si>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</si>
  <si>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</si>
  <si>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</si>
  <si>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</si>
  <si>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</si>
  <si>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</si>
  <si>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</si>
  <si>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</si>
  <si>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</si>
  <si>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</si>
  <si>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</si>
  <si>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</si>
  <si>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</si>
  <si>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</si>
  <si>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</si>
  <si>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</si>
  <si>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</si>
  <si>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</si>
  <si>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</si>
  <si>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</si>
  <si>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</si>
  <si>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</si>
  <si>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</si>
  <si>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</si>
  <si>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</si>
  <si>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</si>
  <si>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</si>
  <si>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</si>
  <si>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</si>
  <si>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</si>
  <si>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</si>
  <si>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</si>
  <si>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</si>
  <si>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</si>
  <si>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</si>
  <si>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</si>
  <si>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</si>
  <si>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</si>
  <si>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</si>
  <si>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</si>
  <si>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</si>
  <si>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</si>
  <si>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</si>
  <si>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</si>
  <si>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</si>
  <si>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</si>
  <si>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</si>
  <si>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</si>
  <si>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</si>
  <si>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</si>
  <si>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</si>
  <si>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</si>
  <si>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</si>
  <si>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</si>
  <si>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</si>
  <si>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</si>
  <si>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</si>
  <si>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</si>
  <si>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</si>
  <si>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</si>
  <si>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</si>
  <si>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</si>
  <si>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</si>
  <si>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</si>
  <si>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</si>
  <si>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</si>
  <si>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</si>
  <si>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</si>
  <si>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</si>
  <si>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</si>
  <si>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</si>
  <si>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</si>
  <si>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</si>
  <si>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</si>
  <si>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</si>
  <si>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</si>
  <si>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</si>
  <si>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</si>
  <si>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</si>
  <si>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</si>
  <si>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</si>
  <si>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</si>
  <si>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</si>
  <si>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</si>
  <si>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</si>
  <si>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</si>
  <si>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</si>
  <si>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</si>
  <si>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</si>
  <si>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</si>
  <si>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</si>
  <si>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</si>
  <si>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</si>
  <si>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</si>
  <si>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</si>
  <si>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</si>
  <si>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</si>
  <si>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</si>
  <si>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</si>
  <si>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</si>
  <si>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</si>
  <si>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</si>
  <si>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</si>
  <si>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</si>
  <si>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</si>
  <si>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</si>
  <si>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</si>
  <si>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</si>
  <si>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</si>
  <si>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</si>
  <si>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</si>
  <si>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</si>
  <si>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</si>
  <si>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</si>
  <si>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</si>
  <si>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</si>
  <si>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</si>
  <si>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</si>
  <si>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</si>
  <si>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</si>
  <si>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</si>
  <si>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</si>
  <si>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</si>
  <si>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</si>
  <si>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</si>
  <si>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</si>
  <si>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</si>
  <si>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</si>
  <si>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</si>
  <si>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</si>
  <si>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</si>
  <si>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</si>
  <si>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</si>
  <si>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</si>
  <si>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</si>
  <si>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</si>
  <si>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</si>
  <si>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</si>
  <si>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</si>
  <si>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</si>
  <si>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</si>
  <si>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</si>
  <si>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</si>
  <si>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</si>
  <si>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</si>
  <si>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</si>
  <si>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</si>
  <si>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</si>
  <si>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</si>
  <si>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</si>
  <si>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</si>
  <si>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</si>
  <si>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</si>
  <si>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</si>
  <si>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</si>
  <si>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</si>
  <si>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</si>
  <si>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</si>
  <si>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</si>
  <si>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</si>
  <si>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</si>
  <si>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</si>
  <si>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</si>
  <si>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</si>
  <si>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</si>
  <si>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</si>
  <si>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</si>
  <si>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</si>
  <si>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</si>
  <si>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</si>
  <si>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</si>
  <si>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</si>
  <si>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</si>
  <si>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</si>
  <si>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</si>
  <si>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</si>
  <si>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</si>
  <si>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</si>
  <si>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</si>
  <si>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</si>
  <si>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</si>
  <si>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</si>
  <si>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</si>
  <si>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</si>
  <si>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</si>
  <si>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</si>
  <si>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</si>
  <si>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</si>
  <si>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</si>
  <si>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</si>
  <si>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</si>
  <si>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</si>
  <si>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</si>
  <si>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</si>
  <si>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</si>
  <si>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</si>
  <si>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</si>
  <si>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</si>
  <si>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</si>
  <si>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</si>
  <si>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</si>
  <si>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</si>
  <si>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</si>
  <si>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</si>
  <si>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</si>
  <si>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</si>
  <si>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</si>
  <si>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</si>
  <si>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</si>
  <si>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</si>
  <si>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</si>
  <si>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</si>
  <si>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</si>
  <si>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</si>
  <si>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</si>
  <si>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</si>
  <si>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</si>
  <si>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</si>
  <si>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</si>
  <si>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</si>
  <si>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</si>
  <si>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</si>
  <si>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</si>
  <si>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</si>
  <si>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</si>
  <si>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</si>
  <si>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</si>
  <si>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</si>
  <si>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</si>
  <si>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</si>
  <si>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</si>
  <si>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</si>
  <si>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</si>
  <si>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</si>
  <si>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</si>
  <si>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</si>
  <si>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</si>
  <si>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</si>
  <si>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</si>
  <si>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</si>
  <si>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</si>
  <si>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</si>
  <si>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</si>
  <si>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</si>
  <si>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</si>
  <si>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</si>
  <si>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</si>
  <si>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</si>
  <si>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</si>
  <si>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</si>
  <si>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</si>
  <si>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</si>
  <si>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</si>
  <si>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</si>
  <si>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</si>
  <si>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</si>
  <si>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</si>
  <si>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</si>
  <si>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</si>
  <si>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</si>
  <si>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</si>
  <si>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</si>
  <si>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</si>
  <si>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</si>
  <si>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</si>
  <si>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</si>
  <si>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</si>
  <si>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</si>
  <si>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</si>
  <si>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</si>
  <si>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</si>
  <si>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</si>
  <si>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</si>
  <si>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</si>
  <si>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</si>
  <si>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</si>
  <si>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</si>
  <si>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</si>
  <si>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</si>
  <si>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</si>
  <si>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</si>
  <si>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</si>
  <si>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</si>
  <si>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</si>
  <si>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</si>
  <si>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</si>
  <si>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</si>
  <si>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</si>
  <si>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</si>
  <si>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</si>
  <si>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</si>
  <si>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</si>
  <si>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</si>
  <si>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</si>
  <si>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</si>
  <si>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</si>
  <si>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</si>
  <si>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</si>
  <si>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</si>
  <si>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</si>
  <si>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</si>
  <si>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</si>
  <si>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</si>
  <si>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</si>
  <si>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</si>
  <si>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</si>
  <si>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</si>
  <si>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</si>
  <si>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</si>
  <si>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</si>
  <si>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</si>
  <si>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</si>
  <si>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</si>
  <si>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</si>
  <si>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</si>
  <si>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</si>
  <si>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</si>
  <si>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</si>
  <si>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</si>
  <si>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</si>
  <si>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</si>
  <si>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</si>
  <si>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</si>
  <si>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</si>
  <si>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</si>
  <si>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</si>
  <si>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</si>
  <si>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</si>
  <si>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</si>
  <si>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</si>
  <si>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</si>
  <si>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</si>
  <si>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</si>
  <si>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</si>
  <si>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</si>
  <si>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</si>
  <si>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</si>
  <si>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</si>
  <si>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</si>
  <si>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</si>
  <si>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</si>
  <si>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</si>
  <si>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</si>
  <si>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</si>
  <si>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</si>
  <si>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</si>
  <si>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</si>
  <si>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</si>
  <si>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</si>
  <si>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</si>
  <si>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</si>
  <si>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</si>
  <si>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</si>
  <si>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</si>
  <si>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</si>
  <si>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</si>
  <si>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</si>
  <si>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</si>
  <si>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</si>
  <si>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</si>
  <si>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</si>
  <si>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</si>
  <si>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</si>
  <si>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</si>
  <si>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</si>
  <si>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</si>
  <si>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</si>
  <si>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</si>
  <si>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</si>
  <si>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</si>
  <si>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</si>
  <si>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</si>
  <si>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</si>
  <si>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</si>
  <si>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</si>
  <si>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</si>
  <si>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</si>
  <si>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</si>
  <si>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</si>
  <si>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</si>
  <si>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</si>
  <si>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</si>
  <si>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</si>
  <si>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</si>
  <si>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</si>
  <si>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</si>
  <si>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</si>
  <si>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</si>
  <si>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</si>
  <si>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</si>
  <si>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</si>
  <si>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</si>
  <si>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</si>
  <si>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</si>
  <si>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</si>
  <si>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</si>
  <si>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</si>
  <si>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</si>
  <si>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</si>
  <si>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</si>
  <si>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</si>
  <si>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</si>
  <si>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</si>
  <si>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</si>
  <si>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</si>
  <si>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</si>
  <si>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</si>
  <si>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</si>
  <si>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</si>
  <si>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</si>
  <si>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</si>
  <si>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</si>
  <si>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</si>
  <si>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</si>
  <si>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</si>
  <si>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</si>
  <si>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</si>
  <si>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</si>
  <si>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</si>
  <si>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</si>
  <si>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</si>
  <si>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</si>
  <si>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</si>
  <si>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</si>
  <si>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</si>
  <si>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</si>
  <si>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</si>
  <si>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</si>
  <si>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</si>
  <si>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</si>
  <si>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</si>
  <si>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</si>
  <si>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</si>
  <si>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</si>
  <si>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</si>
  <si>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</si>
  <si>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</si>
  <si>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</si>
  <si>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</si>
  <si>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</si>
  <si>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</si>
  <si>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</si>
  <si>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</si>
  <si>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</si>
  <si>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</si>
  <si>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</si>
  <si>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</si>
  <si>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</si>
  <si>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</si>
  <si>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</si>
  <si>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</si>
  <si>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</si>
  <si>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</si>
  <si>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</si>
  <si>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</si>
  <si>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</si>
  <si>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</si>
  <si>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</si>
  <si>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</si>
  <si>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</si>
  <si>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</si>
  <si>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</si>
  <si>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</si>
  <si>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</si>
  <si>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</si>
  <si>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</si>
  <si>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</si>
  <si>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</si>
  <si>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</si>
  <si>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</si>
  <si>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</si>
  <si>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</si>
  <si>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</si>
  <si>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</si>
  <si>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</si>
  <si>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</si>
  <si>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</si>
  <si>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</si>
  <si>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</si>
  <si>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</si>
  <si>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</si>
  <si>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</si>
  <si>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</si>
  <si>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</si>
  <si>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</si>
  <si>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</si>
  <si>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</si>
  <si>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</si>
  <si>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</si>
  <si>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</si>
  <si>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</si>
  <si>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</si>
  <si>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</si>
  <si>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</si>
  <si>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</si>
  <si>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</si>
  <si>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</si>
  <si>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</si>
  <si>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</si>
  <si>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</si>
  <si>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</si>
  <si>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</si>
  <si>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</si>
  <si>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</si>
  <si>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</si>
  <si>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</si>
  <si>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</si>
  <si>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</si>
  <si>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</si>
  <si>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</si>
  <si>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</si>
  <si>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</si>
  <si>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</si>
  <si>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</si>
  <si>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</si>
  <si>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</si>
  <si>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</si>
  <si>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</si>
  <si>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</si>
  <si>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</si>
  <si>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</si>
  <si>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</si>
  <si>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</si>
  <si>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</si>
  <si>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</si>
  <si>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</si>
  <si>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</si>
  <si>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</si>
  <si>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</si>
  <si>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</si>
  <si>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</si>
  <si>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</si>
  <si>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</si>
  <si>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</si>
  <si>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</si>
  <si>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</si>
  <si>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</si>
  <si>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</si>
  <si>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</si>
  <si>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</si>
  <si>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</si>
  <si>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</si>
  <si>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</si>
  <si>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</si>
  <si>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</si>
  <si>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</si>
  <si>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</si>
  <si>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</si>
  <si>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</si>
  <si>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</si>
  <si>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</si>
  <si>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</si>
  <si>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</si>
  <si>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</si>
  <si>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</si>
  <si>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</si>
  <si>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</si>
  <si>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</si>
  <si>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</si>
  <si>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</si>
  <si>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</si>
  <si>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</si>
  <si>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</si>
  <si>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</si>
  <si>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</si>
  <si>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</si>
  <si>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</si>
  <si>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</si>
  <si>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</si>
  <si>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</si>
  <si>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</si>
  <si>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</si>
  <si>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</si>
  <si>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</si>
  <si>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</si>
  <si>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</si>
  <si>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</si>
  <si>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</si>
  <si>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</si>
  <si>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</si>
  <si>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</si>
  <si>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</si>
  <si>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</si>
  <si>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</si>
  <si>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</si>
  <si>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</si>
  <si>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</si>
  <si>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</si>
  <si>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</si>
  <si>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</si>
  <si>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</si>
  <si>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</si>
  <si>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</si>
  <si>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</si>
  <si>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</si>
  <si>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</si>
  <si>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</si>
  <si>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</si>
  <si>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</si>
  <si>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</si>
  <si>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</si>
  <si>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</si>
  <si>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</si>
  <si>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</si>
  <si>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</si>
  <si>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</si>
  <si>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</si>
  <si>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</si>
  <si>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</si>
  <si>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</si>
  <si>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</si>
  <si>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</si>
  <si>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</si>
  <si>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</si>
  <si>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</si>
  <si>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</si>
  <si>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</si>
  <si>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</si>
  <si>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</si>
  <si>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</si>
  <si>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</si>
  <si>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</si>
  <si>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</si>
  <si>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</si>
  <si>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</si>
  <si>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</si>
  <si>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</si>
  <si>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</si>
  <si>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</si>
  <si>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</si>
  <si>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</si>
  <si>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</si>
  <si>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</si>
  <si>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</si>
  <si>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</si>
  <si>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</si>
  <si>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</si>
  <si>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</si>
  <si>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</si>
  <si>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</si>
  <si>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</si>
  <si>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</si>
  <si>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</si>
  <si>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</si>
  <si>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</si>
  <si>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</si>
  <si>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</si>
  <si>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</si>
  <si>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</si>
  <si>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</si>
  <si>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</si>
  <si>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</si>
  <si>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</si>
  <si>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</si>
  <si>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</si>
  <si>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</si>
  <si>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</si>
  <si>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</si>
  <si>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</si>
  <si>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</si>
  <si>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</si>
  <si>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</si>
  <si>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</si>
  <si>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</si>
  <si>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</si>
  <si>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</si>
  <si>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</si>
  <si>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</si>
  <si>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</si>
  <si>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</si>
  <si>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</si>
  <si>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</si>
  <si>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</si>
  <si>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</si>
  <si>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</si>
  <si>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</si>
  <si>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</si>
  <si>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</si>
  <si>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</si>
  <si>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</si>
  <si>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</si>
  <si>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</si>
  <si>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</si>
  <si>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</si>
  <si>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</si>
  <si>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</si>
  <si>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</si>
  <si>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</si>
  <si>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</si>
  <si>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</si>
  <si>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</si>
  <si>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</si>
  <si>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</si>
  <si>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</si>
  <si>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</si>
  <si>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</si>
  <si>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</si>
  <si>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</si>
  <si>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</si>
  <si>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</si>
  <si>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</si>
  <si>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</si>
  <si>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</si>
  <si>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</si>
  <si>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</si>
  <si>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</si>
  <si>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</si>
  <si>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</si>
  <si>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</si>
  <si>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</si>
  <si>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</si>
  <si>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</si>
  <si>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</si>
  <si>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</si>
  <si>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</si>
  <si>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</si>
  <si>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</si>
  <si>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</si>
  <si>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</si>
  <si>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</si>
  <si>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</si>
  <si>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</si>
  <si>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</si>
  <si>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</si>
  <si>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</si>
  <si>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</si>
  <si>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</si>
  <si>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</si>
  <si>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</si>
  <si>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</si>
  <si>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</si>
  <si>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</si>
  <si>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</si>
  <si>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</si>
  <si>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</si>
  <si>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</si>
  <si>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</si>
  <si>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</si>
  <si>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</si>
  <si>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</si>
  <si>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</si>
  <si>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</si>
  <si>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</si>
  <si>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</si>
  <si>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</si>
  <si>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</si>
  <si>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</si>
  <si>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</si>
  <si>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</si>
  <si>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</si>
  <si>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</si>
  <si>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</si>
  <si>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</si>
  <si>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</si>
  <si>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</si>
  <si>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</si>
  <si>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</si>
  <si>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</si>
  <si>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</si>
  <si>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</si>
  <si>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</si>
  <si>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</si>
  <si>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</si>
  <si>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</si>
  <si>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</si>
  <si>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</si>
  <si>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</si>
  <si>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</si>
  <si>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</si>
  <si>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</si>
  <si>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</si>
  <si>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</si>
  <si>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</si>
  <si>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</si>
  <si>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</si>
  <si>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</si>
  <si>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</si>
  <si>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</si>
  <si>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</si>
  <si>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</si>
  <si>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</si>
  <si>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</si>
  <si>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</si>
  <si>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</si>
  <si>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</si>
  <si>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</si>
  <si>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</si>
  <si>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</si>
  <si>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</si>
  <si>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</si>
  <si>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</si>
  <si>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</si>
  <si>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</si>
  <si>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</si>
  <si>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</si>
  <si>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</si>
  <si>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</si>
  <si>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</si>
  <si>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</si>
  <si>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</si>
  <si>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</si>
  <si>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</si>
  <si>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</si>
  <si>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</si>
  <si>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</si>
  <si>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</si>
  <si>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</si>
  <si>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</si>
  <si>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</si>
  <si>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</si>
  <si>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</si>
  <si>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</si>
  <si>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</si>
  <si>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</si>
  <si>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</si>
  <si>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</si>
  <si>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</si>
  <si>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</si>
  <si>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</si>
  <si>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</si>
  <si>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</si>
  <si>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</si>
  <si>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</si>
  <si>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</si>
  <si>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</si>
  <si>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</si>
  <si>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</si>
  <si>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</si>
  <si>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</si>
  <si>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</si>
  <si>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</si>
  <si>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</si>
  <si>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</si>
  <si>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</si>
  <si>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</si>
  <si>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</si>
  <si>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</si>
  <si>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</si>
  <si>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</si>
  <si>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</si>
  <si>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</si>
  <si>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</si>
  <si>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</si>
  <si>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</si>
  <si>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</si>
  <si>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</si>
  <si>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</si>
  <si>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</si>
  <si>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</si>
  <si>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</si>
  <si>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</si>
  <si>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</si>
  <si>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</si>
  <si>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</si>
  <si>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</si>
  <si>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</si>
  <si>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</si>
  <si>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</si>
  <si>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</si>
  <si>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</si>
  <si>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</si>
  <si>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</si>
  <si>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</si>
  <si>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</si>
  <si>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</si>
  <si>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</si>
  <si>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</si>
  <si>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</si>
  <si>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</si>
  <si>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</si>
  <si>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</si>
  <si>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</si>
  <si>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</si>
  <si>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</si>
  <si>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</si>
  <si>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</si>
  <si>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</si>
  <si>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</si>
  <si>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</si>
  <si>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</si>
  <si>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</si>
  <si>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</si>
  <si>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</si>
  <si>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</si>
  <si>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</si>
  <si>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</si>
  <si>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</si>
  <si>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</si>
  <si>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</si>
  <si>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</si>
  <si>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</si>
  <si>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</si>
  <si>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</si>
  <si>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</si>
  <si>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</si>
  <si>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</si>
  <si>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</si>
  <si>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</si>
  <si>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</si>
  <si>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</si>
  <si>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</si>
  <si>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</si>
  <si>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</si>
  <si>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</si>
  <si>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</si>
  <si>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</si>
  <si>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</si>
  <si>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</si>
  <si>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</si>
  <si>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</si>
  <si>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</si>
  <si>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</si>
  <si>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</si>
  <si>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</si>
  <si>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</si>
  <si>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</si>
  <si>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</si>
  <si>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</si>
  <si>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</si>
  <si>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</si>
  <si>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</si>
  <si>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</si>
  <si>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</si>
  <si>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</si>
  <si>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</si>
  <si>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</si>
  <si>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</si>
  <si>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</si>
  <si>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</si>
  <si>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</si>
  <si>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</si>
  <si>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</si>
  <si>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</si>
  <si>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</si>
  <si>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</si>
  <si>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</si>
  <si>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</si>
  <si>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</si>
  <si>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</si>
  <si>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</si>
  <si>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</si>
  <si>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</si>
  <si>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</si>
  <si>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</si>
  <si>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</si>
  <si>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</si>
  <si>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</si>
  <si>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</si>
  <si>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</si>
  <si>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</si>
  <si>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</si>
  <si>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</si>
  <si>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</si>
  <si>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</si>
  <si>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</si>
  <si>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</si>
  <si>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</si>
  <si>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</si>
  <si>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</si>
  <si>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</si>
  <si>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</si>
  <si>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</si>
  <si>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</si>
  <si>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</si>
  <si>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</si>
  <si>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</si>
  <si>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</si>
  <si>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</si>
  <si>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</si>
  <si>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</si>
  <si>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</si>
  <si>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</si>
  <si>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</si>
  <si>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</si>
  <si>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</si>
  <si>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</si>
  <si>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</si>
  <si>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</si>
  <si>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</si>
  <si>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</si>
  <si>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</si>
  <si>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</si>
  <si>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</si>
  <si>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</si>
  <si>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</si>
  <si>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</si>
  <si>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</si>
  <si>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</si>
  <si>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</si>
  <si>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</si>
  <si>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</si>
  <si>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</si>
  <si>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</si>
  <si>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</si>
  <si>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</si>
  <si>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</si>
  <si>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</si>
  <si>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</si>
  <si>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</si>
  <si>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</si>
  <si>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</si>
  <si>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</si>
  <si>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</si>
  <si>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</si>
  <si>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</si>
  <si>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</si>
  <si>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</si>
  <si>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</si>
  <si>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</si>
  <si>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</si>
  <si>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</si>
  <si>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</si>
  <si>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</si>
  <si>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</si>
  <si>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</si>
  <si>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</si>
  <si>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</si>
  <si>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</si>
  <si>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</si>
  <si>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</si>
  <si>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</si>
  <si>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</si>
  <si>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</si>
  <si>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</si>
  <si>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</si>
  <si>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</si>
  <si>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</si>
  <si>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</si>
  <si>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</si>
  <si>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</si>
  <si>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</si>
  <si>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</si>
  <si>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</si>
  <si>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</si>
  <si>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</si>
  <si>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</si>
  <si>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</si>
  <si>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</si>
  <si>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</si>
  <si>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</si>
  <si>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</si>
  <si>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</si>
  <si>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</si>
  <si>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</si>
  <si>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</si>
  <si>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</si>
  <si>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</si>
  <si>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</si>
  <si>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</si>
  <si>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</si>
  <si>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</si>
  <si>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</si>
  <si>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</si>
  <si>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</si>
  <si>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</si>
  <si>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</si>
  <si>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</si>
  <si>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</si>
  <si>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</si>
  <si>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</si>
  <si>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</si>
  <si>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</si>
  <si>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</si>
  <si>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</si>
  <si>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</si>
  <si>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</si>
  <si>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</si>
  <si>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</si>
  <si>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</si>
  <si>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</si>
  <si>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</si>
  <si>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</si>
  <si>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</si>
  <si>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</si>
  <si>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</si>
  <si>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</si>
  <si>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</si>
  <si>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</si>
  <si>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</si>
  <si>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</si>
  <si>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</si>
  <si>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</si>
  <si>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</si>
  <si>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</si>
  <si>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</si>
  <si>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</si>
  <si>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</si>
  <si>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</si>
  <si>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</si>
  <si>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</si>
  <si>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</si>
  <si>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</si>
  <si>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</si>
  <si>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</si>
  <si>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</si>
  <si>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</si>
  <si>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</si>
  <si>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</si>
  <si>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</si>
  <si>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</si>
  <si>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</si>
  <si>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</si>
  <si>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</si>
  <si>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</si>
  <si>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</si>
  <si>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</si>
  <si>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</si>
  <si>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</si>
  <si>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</si>
  <si>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</si>
  <si>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</si>
  <si>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</si>
  <si>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</si>
  <si>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</si>
  <si>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</si>
  <si>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</si>
  <si>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</si>
  <si>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</si>
  <si>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</si>
  <si>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</si>
  <si>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</si>
  <si>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</si>
  <si>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</si>
  <si>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</si>
  <si>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</si>
  <si>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</si>
  <si>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</si>
  <si>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</si>
  <si>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</si>
  <si>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</si>
  <si>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</si>
  <si>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</si>
  <si>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</si>
  <si>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</si>
  <si>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</si>
  <si>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</si>
  <si>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</si>
  <si>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</si>
  <si>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</si>
  <si>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</si>
  <si>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</si>
  <si>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</si>
  <si>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</si>
  <si>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</si>
  <si>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</si>
  <si>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</si>
  <si>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</si>
  <si>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</si>
  <si>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</si>
  <si>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</si>
  <si>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</si>
  <si>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</si>
  <si>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</si>
  <si>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</si>
  <si>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</si>
  <si>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</si>
  <si>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</si>
  <si>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</si>
  <si>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</si>
  <si>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</si>
  <si>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</si>
  <si>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</si>
  <si>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</si>
  <si>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</si>
  <si>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</si>
  <si>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</si>
  <si>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</si>
  <si>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</si>
  <si>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</si>
  <si>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</si>
  <si>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</si>
  <si>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</si>
  <si>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</si>
  <si>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</si>
  <si>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</si>
  <si>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</si>
  <si>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</si>
  <si>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</si>
  <si>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</si>
  <si>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</si>
  <si>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</si>
  <si>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</si>
  <si>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</si>
  <si>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</si>
  <si>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</si>
  <si>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</si>
  <si>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</si>
  <si>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</si>
  <si>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</si>
  <si>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</si>
  <si>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</si>
  <si>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</si>
  <si>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</si>
  <si>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</si>
  <si>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</si>
  <si>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</si>
  <si>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</si>
  <si>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</si>
  <si>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</si>
  <si>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</si>
  <si>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</si>
  <si>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</si>
  <si>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</si>
  <si>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</si>
  <si>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</si>
  <si>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</si>
  <si>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</si>
  <si>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</si>
  <si>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</si>
  <si>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</si>
  <si>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</si>
  <si>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</si>
  <si>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</si>
  <si>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</si>
  <si>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</si>
  <si>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</si>
  <si>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</si>
  <si>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</si>
  <si>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</si>
  <si>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</si>
  <si>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</si>
  <si>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</si>
  <si>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</si>
  <si>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</si>
  <si>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</si>
  <si>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</si>
  <si>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</si>
  <si>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</si>
  <si>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</si>
  <si>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</si>
  <si>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</si>
  <si>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</si>
  <si>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</si>
  <si>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</si>
  <si>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</si>
  <si>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</si>
  <si>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</si>
  <si>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</si>
  <si>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</si>
  <si>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</si>
  <si>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</si>
  <si>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</si>
  <si>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</si>
  <si>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</si>
  <si>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</si>
  <si>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</si>
  <si>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</si>
  <si>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</si>
  <si>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</si>
  <si>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</si>
  <si>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</si>
  <si>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</si>
  <si>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</si>
  <si>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</si>
  <si>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</si>
  <si>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</si>
  <si>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</si>
  <si>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</si>
  <si>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</si>
  <si>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</si>
  <si>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</si>
  <si>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</si>
  <si>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</si>
  <si>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</si>
  <si>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</si>
  <si>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</si>
  <si>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</si>
  <si>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</si>
  <si>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</si>
  <si>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</si>
  <si>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</si>
  <si>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</si>
  <si>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</si>
  <si>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</si>
  <si>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</si>
  <si>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</si>
  <si>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</si>
  <si>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</si>
  <si>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</si>
  <si>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</si>
  <si>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</si>
  <si>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</si>
  <si>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</si>
  <si>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</si>
  <si>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</si>
  <si>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</si>
  <si>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</si>
  <si>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</si>
  <si>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</si>
  <si>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</si>
  <si>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</si>
  <si>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</si>
  <si>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</si>
  <si>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</si>
  <si>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</si>
  <si>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</si>
  <si>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</si>
  <si>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</si>
  <si>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</si>
  <si>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</si>
  <si>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</si>
  <si>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</si>
  <si>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</si>
  <si>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</si>
  <si>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</si>
  <si>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</si>
  <si>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</si>
  <si>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</si>
  <si>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</si>
  <si>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</si>
  <si>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</si>
  <si>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</si>
  <si>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</si>
  <si>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</si>
  <si>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</si>
  <si>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</si>
  <si>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</si>
  <si>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</si>
  <si>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</si>
  <si>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</si>
  <si>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</si>
  <si>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</si>
  <si>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</si>
  <si>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</si>
  <si>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</si>
  <si>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</si>
  <si>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</si>
  <si>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</si>
  <si>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</si>
  <si>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</si>
  <si>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</si>
  <si>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</si>
  <si>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</si>
  <si>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</si>
  <si>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</si>
  <si>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</si>
  <si>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</si>
  <si>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</si>
  <si>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</si>
  <si>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</si>
  <si>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</si>
  <si>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</si>
  <si>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</si>
  <si>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</si>
  <si>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</si>
  <si>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</si>
  <si>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</si>
  <si>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</si>
  <si>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</si>
  <si>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</si>
  <si>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</si>
  <si>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</si>
  <si>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</si>
  <si>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</si>
  <si>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</si>
  <si>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</si>
  <si>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</si>
  <si>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</si>
  <si>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</si>
  <si>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</si>
  <si>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</si>
  <si>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</si>
  <si>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</si>
  <si>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</si>
  <si>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</si>
  <si>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</si>
  <si>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</si>
  <si>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</si>
  <si>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</si>
  <si>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</si>
  <si>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</si>
  <si>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</si>
  <si>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</si>
  <si>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</si>
  <si>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</si>
  <si>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</si>
  <si>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</si>
  <si>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</si>
  <si>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</si>
  <si>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</si>
  <si>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</si>
  <si>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</si>
  <si>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</si>
  <si>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</si>
  <si>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</si>
  <si>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</si>
  <si>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</si>
  <si>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</si>
  <si>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</si>
  <si>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</si>
  <si>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</si>
  <si>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</si>
  <si>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</si>
  <si>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</si>
  <si>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</si>
  <si>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</si>
  <si>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</si>
  <si>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</si>
  <si>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</si>
  <si>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</si>
  <si>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</si>
  <si>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</si>
  <si>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</si>
  <si>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</si>
  <si>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</si>
  <si>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</si>
  <si>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</si>
  <si>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</si>
  <si>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</si>
  <si>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</si>
  <si>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</si>
  <si>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</si>
  <si>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</si>
  <si>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</si>
  <si>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</si>
  <si>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</si>
  <si>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</si>
  <si>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</si>
  <si>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</si>
  <si>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</si>
  <si>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</si>
  <si>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</si>
  <si>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</si>
  <si>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</si>
  <si>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</si>
  <si>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</si>
  <si>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</si>
  <si>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</si>
  <si>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</si>
  <si>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</si>
  <si>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</si>
  <si>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</si>
  <si>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</si>
  <si>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</si>
  <si>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</si>
  <si>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</si>
  <si>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</si>
  <si>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</si>
  <si>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</si>
  <si>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</si>
  <si>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</si>
  <si>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</si>
  <si>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</si>
  <si>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</si>
  <si>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</si>
  <si>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</si>
  <si>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</si>
  <si>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</si>
  <si>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</si>
  <si>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</si>
  <si>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</si>
  <si>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</si>
  <si>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</si>
  <si>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</si>
  <si>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</si>
  <si>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</si>
  <si>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</si>
  <si>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</si>
  <si>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</si>
  <si>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</si>
  <si>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</si>
  <si>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</si>
  <si>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</si>
  <si>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</si>
  <si>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</si>
  <si>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</si>
  <si>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</si>
  <si>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</si>
  <si>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</si>
  <si>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</si>
  <si>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</si>
  <si>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</si>
  <si>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</si>
  <si>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</si>
  <si>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</si>
  <si>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</si>
  <si>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</si>
  <si>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</si>
  <si>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</si>
  <si>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</si>
  <si>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</si>
  <si>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</si>
  <si>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</si>
  <si>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</si>
  <si>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</si>
  <si>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</si>
  <si>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</si>
  <si>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</si>
  <si>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</si>
  <si>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</si>
  <si>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</si>
  <si>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</si>
  <si>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</si>
  <si>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</si>
  <si>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</si>
  <si>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</si>
  <si>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</si>
  <si>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</si>
  <si>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</si>
  <si>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</si>
  <si>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</si>
  <si>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</si>
  <si>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</si>
  <si>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</si>
  <si>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</si>
  <si>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</si>
  <si>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</si>
  <si>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</si>
  <si>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</si>
  <si>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</si>
  <si>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</si>
  <si>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</si>
  <si>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</si>
  <si>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</si>
  <si>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</si>
  <si>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</si>
  <si>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</si>
  <si>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</si>
  <si>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</si>
  <si>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</si>
  <si>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</si>
  <si>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</si>
  <si>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</si>
  <si>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</si>
  <si>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</si>
  <si>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</si>
  <si>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</si>
  <si>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</si>
  <si>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</si>
  <si>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</si>
  <si>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</si>
  <si>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</si>
  <si>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</si>
  <si>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</si>
  <si>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</si>
  <si>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</si>
  <si>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</si>
  <si>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</si>
  <si>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</si>
  <si>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</si>
  <si>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</si>
  <si>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</si>
  <si>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</si>
  <si>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</si>
  <si>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</si>
  <si>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</si>
  <si>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</si>
  <si>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</si>
  <si>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</si>
  <si>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</si>
  <si>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</si>
  <si>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</si>
  <si>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</si>
  <si>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</si>
  <si>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</si>
  <si>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</si>
  <si>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</si>
  <si>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</si>
  <si>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</si>
  <si>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</si>
  <si>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</si>
  <si>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</si>
  <si>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</si>
  <si>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</si>
  <si>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</si>
  <si>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</si>
  <si>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</si>
  <si>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</si>
  <si>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</si>
  <si>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</si>
  <si>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</si>
  <si>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</si>
  <si>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</si>
  <si>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</si>
  <si>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</si>
  <si>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</si>
  <si>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</si>
  <si>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</si>
  <si>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</si>
  <si>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</si>
  <si>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</si>
  <si>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</si>
  <si>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</si>
  <si>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</si>
  <si>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</si>
  <si>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</si>
  <si>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</si>
  <si>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</si>
  <si>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</si>
  <si>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</si>
  <si>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</si>
  <si>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</si>
  <si>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</si>
  <si>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</si>
  <si>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</si>
  <si>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</si>
  <si>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</si>
  <si>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</si>
  <si>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</si>
  <si>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</si>
  <si>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</si>
  <si>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</si>
  <si>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</si>
  <si>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</si>
  <si>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</si>
  <si>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</si>
  <si>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</si>
  <si>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</si>
  <si>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</si>
  <si>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</si>
  <si>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</si>
  <si>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</si>
  <si>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</si>
  <si>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</si>
  <si>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</si>
  <si>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</si>
  <si>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</si>
  <si>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</si>
  <si>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</si>
  <si>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</si>
  <si>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</si>
  <si>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</si>
  <si>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</si>
  <si>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</si>
  <si>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</si>
  <si>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</si>
  <si>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</si>
  <si>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</si>
  <si>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</si>
  <si>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</si>
  <si>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</si>
  <si>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</si>
  <si>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</si>
  <si>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</si>
  <si>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</si>
  <si>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</si>
  <si>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</si>
  <si>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</si>
  <si>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</si>
  <si>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</si>
  <si>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</si>
  <si>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</si>
  <si>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</si>
  <si>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</si>
  <si>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</si>
  <si>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</si>
  <si>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</si>
  <si>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</si>
  <si>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</si>
  <si>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</si>
  <si>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</si>
  <si>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</si>
  <si>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</si>
  <si>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</si>
  <si>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</si>
  <si>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</si>
  <si>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</si>
  <si>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</si>
  <si>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</si>
  <si>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</si>
  <si>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</si>
  <si>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</si>
  <si>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</si>
  <si>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</si>
  <si>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</si>
  <si>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</si>
  <si>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</si>
  <si>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</si>
  <si>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</si>
  <si>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</si>
  <si>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</si>
  <si>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</si>
  <si>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</si>
  <si>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</si>
  <si>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</si>
  <si>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</si>
  <si>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</si>
  <si>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</si>
  <si>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</si>
  <si>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</si>
  <si>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</si>
  <si>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</si>
  <si>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</si>
  <si>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</si>
  <si>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</si>
  <si>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</si>
  <si>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</si>
  <si>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</si>
  <si>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</si>
  <si>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</si>
  <si>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</si>
  <si>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</si>
  <si>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</si>
  <si>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</si>
  <si>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</si>
  <si>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</si>
  <si>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</si>
  <si>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</si>
  <si>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</si>
  <si>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</si>
  <si>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</si>
  <si>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</si>
  <si>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</si>
  <si>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</si>
  <si>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</si>
  <si>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</si>
  <si>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</si>
  <si>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</si>
  <si>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</si>
  <si>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</si>
  <si>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</si>
  <si>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</si>
  <si>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</si>
  <si>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</si>
  <si>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</si>
  <si>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</si>
  <si>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</si>
  <si>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</si>
  <si>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</si>
  <si>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</si>
  <si>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</si>
  <si>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</si>
  <si>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</si>
  <si>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</si>
  <si>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</si>
  <si>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</si>
  <si>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</si>
  <si>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</si>
  <si>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</si>
  <si>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</si>
  <si>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</si>
  <si>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</si>
  <si>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</si>
  <si>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</si>
  <si>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</si>
  <si>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</si>
  <si>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</si>
  <si>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</si>
  <si>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</si>
  <si>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</si>
  <si>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</si>
  <si>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</si>
  <si>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</si>
  <si>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</si>
  <si>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</si>
  <si>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</si>
  <si>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</si>
  <si>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</si>
  <si>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</si>
  <si>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</si>
  <si>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</si>
  <si>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</si>
  <si>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</si>
  <si>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</si>
  <si>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</si>
  <si>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</si>
  <si>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</si>
  <si>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</si>
  <si>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</si>
  <si>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</si>
  <si>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</si>
  <si>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</si>
  <si>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</si>
  <si>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</si>
  <si>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</si>
  <si>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</si>
  <si>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</si>
  <si>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</si>
  <si>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</si>
  <si>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</si>
  <si>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</si>
  <si>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</si>
  <si>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</si>
  <si>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</si>
  <si>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</si>
  <si>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</si>
  <si>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</si>
  <si>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</si>
  <si>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</si>
  <si>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</si>
  <si>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</si>
  <si>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</si>
  <si>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</si>
  <si>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</si>
  <si>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</si>
  <si>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</si>
  <si>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</si>
  <si>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</si>
  <si>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</si>
  <si>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</si>
  <si>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</si>
  <si>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</si>
  <si>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</si>
  <si>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</si>
  <si>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</si>
  <si>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</si>
  <si>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</si>
  <si>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</si>
  <si>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</si>
  <si>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</si>
  <si>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</si>
  <si>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</si>
  <si>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</si>
  <si>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</si>
  <si>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</si>
  <si>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</si>
  <si>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</si>
  <si>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</si>
  <si>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</si>
  <si>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</si>
  <si>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</si>
  <si>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</si>
  <si>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</si>
  <si>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</si>
  <si>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</si>
  <si>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</si>
  <si>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</si>
  <si>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</si>
  <si>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</si>
  <si>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</si>
  <si>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</si>
  <si>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</si>
  <si>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</si>
  <si>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</si>
  <si>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</si>
  <si>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</si>
  <si>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</si>
  <si>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</si>
  <si>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</si>
  <si>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</si>
  <si>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</si>
  <si>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</si>
  <si>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</si>
  <si>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</si>
  <si>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</si>
  <si>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</si>
  <si>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</si>
  <si>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</si>
  <si>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</si>
  <si>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</si>
  <si>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</si>
  <si>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</si>
  <si>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</si>
  <si>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</si>
  <si>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</si>
  <si>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</si>
  <si>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</si>
  <si>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</si>
  <si>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</si>
  <si>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</si>
  <si>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</si>
  <si>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</si>
  <si>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</si>
  <si>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</si>
  <si>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</si>
  <si>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</si>
  <si>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</si>
  <si>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</si>
  <si>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</si>
  <si>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</si>
  <si>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</si>
  <si>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</si>
  <si>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</si>
  <si>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</si>
  <si>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</si>
  <si>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</si>
  <si>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</si>
  <si>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</si>
  <si>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</si>
  <si>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</si>
  <si>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</si>
  <si>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</si>
  <si>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</si>
  <si>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</si>
  <si>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</si>
  <si>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</si>
  <si>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</si>
  <si>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</si>
  <si>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</si>
  <si>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</si>
  <si>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</si>
  <si>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</si>
  <si>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</si>
  <si>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</si>
  <si>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</si>
  <si>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</si>
  <si>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</si>
  <si>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</si>
  <si>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</si>
  <si>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</si>
  <si>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</si>
  <si>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</si>
  <si>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</si>
  <si>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</si>
  <si>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</si>
  <si>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</si>
  <si>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</si>
  <si>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</si>
  <si>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</si>
  <si>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</si>
  <si>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</si>
  <si>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</si>
  <si>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</si>
  <si>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</si>
  <si>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</si>
  <si>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</si>
  <si>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</si>
  <si>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</si>
  <si>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</si>
  <si>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</si>
  <si>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</si>
  <si>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</si>
  <si>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</si>
  <si>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</si>
  <si>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</si>
  <si>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</si>
  <si>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</si>
  <si>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</si>
  <si>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</si>
  <si>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</si>
  <si>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</si>
  <si>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</si>
  <si>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</si>
  <si>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</si>
  <si>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</si>
  <si>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</si>
  <si>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</si>
  <si>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</si>
  <si>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</si>
  <si>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</si>
  <si>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</si>
  <si>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</si>
  <si>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</si>
  <si>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</si>
  <si>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</si>
  <si>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</si>
  <si>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</si>
  <si>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</si>
  <si>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</si>
  <si>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</si>
  <si>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</si>
  <si>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</si>
  <si>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</si>
  <si>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</si>
  <si>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</si>
  <si>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</si>
  <si>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</si>
  <si>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</si>
  <si>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</si>
  <si>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</si>
  <si>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</si>
  <si>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</si>
  <si>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</si>
  <si>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</si>
  <si>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</si>
  <si>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</si>
  <si>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</si>
  <si>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</si>
  <si>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</si>
  <si>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</si>
  <si>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</si>
  <si>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</si>
  <si>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</si>
  <si>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</si>
  <si>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</si>
  <si>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</si>
  <si>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</si>
  <si>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</si>
  <si>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</si>
  <si>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</si>
  <si>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</si>
  <si>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</si>
  <si>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</si>
  <si>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</si>
  <si>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</si>
  <si>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</si>
  <si>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</si>
  <si>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</si>
  <si>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</si>
  <si>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</si>
  <si>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</si>
  <si>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</si>
  <si>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</si>
  <si>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</si>
  <si>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</si>
  <si>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</si>
  <si>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</si>
  <si>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</si>
  <si>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</si>
  <si>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</si>
  <si>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</si>
  <si>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</si>
  <si>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</si>
  <si>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</si>
  <si>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</si>
  <si>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</si>
  <si>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</si>
  <si>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</si>
  <si>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</si>
  <si>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</si>
  <si>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</si>
  <si>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</si>
  <si>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</si>
  <si>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</si>
  <si>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</si>
  <si>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</si>
  <si>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</si>
  <si>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</si>
  <si>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</si>
  <si>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</si>
  <si>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</si>
  <si>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</si>
  <si>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</si>
  <si>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</si>
  <si>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</si>
  <si>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</si>
  <si>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</si>
  <si>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</si>
  <si>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</si>
  <si>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</si>
  <si>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</si>
  <si>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</si>
  <si>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</si>
  <si>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</si>
  <si>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</si>
  <si>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</si>
  <si>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</si>
  <si>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</si>
  <si>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</si>
  <si>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</si>
  <si>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</si>
  <si>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</si>
  <si>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</si>
  <si>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</si>
  <si>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</si>
  <si>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</si>
  <si>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</si>
  <si>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</si>
  <si>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</si>
  <si>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</si>
  <si>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</si>
  <si>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</si>
  <si>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</si>
  <si>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</si>
  <si>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</si>
  <si>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</si>
  <si>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</si>
  <si>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</si>
  <si>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</si>
  <si>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</si>
  <si>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</si>
  <si>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</si>
  <si>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</si>
  <si>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</si>
  <si>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</si>
  <si>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</si>
  <si>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</si>
  <si>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</si>
  <si>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</si>
  <si>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</si>
  <si>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</si>
  <si>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</si>
  <si>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</si>
  <si>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</si>
  <si>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</si>
  <si>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</si>
  <si>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</si>
  <si>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</si>
  <si>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</si>
  <si>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</si>
  <si>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</si>
  <si>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</si>
  <si>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</si>
  <si>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</si>
  <si>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</si>
  <si>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</si>
  <si>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</si>
  <si>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</si>
  <si>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</si>
  <si>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</si>
  <si>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</si>
  <si>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</si>
  <si>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</si>
  <si>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</si>
  <si>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</si>
  <si>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</si>
  <si>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</si>
  <si>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</si>
  <si>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</si>
  <si>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</si>
  <si>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</si>
  <si>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</si>
  <si>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</si>
  <si>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</si>
  <si>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</si>
  <si>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</si>
  <si>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</si>
  <si>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</si>
  <si>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</si>
  <si>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</si>
  <si>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</si>
  <si>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</si>
  <si>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</si>
  <si>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</si>
  <si>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</si>
  <si>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</si>
  <si>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</si>
  <si>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</si>
  <si>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</si>
  <si>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</si>
  <si>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</si>
  <si>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</si>
  <si>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</si>
  <si>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</si>
  <si>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</si>
  <si>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</si>
  <si>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</si>
  <si>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</si>
  <si>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</si>
  <si>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</si>
  <si>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</si>
  <si>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</si>
  <si>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</si>
  <si>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</si>
  <si>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</si>
  <si>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</si>
  <si>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</si>
  <si>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</si>
  <si>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</si>
  <si>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</si>
  <si>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</si>
  <si>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</si>
  <si>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</si>
  <si>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</si>
  <si>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</si>
  <si>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</si>
  <si>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</si>
  <si>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</si>
  <si>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</si>
  <si>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</si>
  <si>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</si>
  <si>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</si>
  <si>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</si>
  <si>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</si>
  <si>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</si>
  <si>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</si>
  <si>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</si>
  <si>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</si>
  <si>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</si>
  <si>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</si>
  <si>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</si>
  <si>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</si>
  <si>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</si>
  <si>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</si>
  <si>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</si>
  <si>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</si>
  <si>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</si>
  <si>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</si>
  <si>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</si>
  <si>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</si>
  <si>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</si>
  <si>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</si>
  <si>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</si>
  <si>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</si>
  <si>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</si>
  <si>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</si>
  <si>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</si>
  <si>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</si>
  <si>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</si>
  <si>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</si>
  <si>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</si>
  <si>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</si>
  <si>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</si>
  <si>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</si>
  <si>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</si>
  <si>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</si>
  <si>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</si>
  <si>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</si>
  <si>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</si>
  <si>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</si>
  <si>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</si>
  <si>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</si>
  <si>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</si>
  <si>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</si>
  <si>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</si>
  <si>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</si>
  <si>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</si>
  <si>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</si>
  <si>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</si>
  <si>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</si>
  <si>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</si>
  <si>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</si>
  <si>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</si>
  <si>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</si>
  <si>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</si>
  <si>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</si>
  <si>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</si>
  <si>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</si>
  <si>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</si>
  <si>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</si>
  <si>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</si>
  <si>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</si>
  <si>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</si>
  <si>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</si>
  <si>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</si>
  <si>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</si>
  <si>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</si>
  <si>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</si>
  <si>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</si>
  <si>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</si>
  <si>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</si>
  <si>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</si>
  <si>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</si>
  <si>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</si>
  <si>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</si>
  <si>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</si>
  <si>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</si>
  <si>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</si>
  <si>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</si>
  <si>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</si>
  <si>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</si>
  <si>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</si>
  <si>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</si>
  <si>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</si>
  <si>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</si>
  <si>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</si>
  <si>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</si>
  <si>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</si>
  <si>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</si>
  <si>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</si>
  <si>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</si>
  <si>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</si>
  <si>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</si>
  <si>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</si>
  <si>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</si>
  <si>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</si>
  <si>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</si>
  <si>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</si>
  <si>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</si>
  <si>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</si>
  <si>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</si>
  <si>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</si>
  <si>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</si>
  <si>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</si>
  <si>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</si>
  <si>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</si>
  <si>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</si>
  <si>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</si>
  <si>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</si>
  <si>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</si>
  <si>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</si>
  <si>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</si>
  <si>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</si>
  <si>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</si>
  <si>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</si>
  <si>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</si>
  <si>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</si>
  <si>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</si>
  <si>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</si>
  <si>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</si>
  <si>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</si>
  <si>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</si>
  <si>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</si>
  <si>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</si>
  <si>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</si>
  <si>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</si>
  <si>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</si>
  <si>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</si>
  <si>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</si>
  <si>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</si>
  <si>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</si>
  <si>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</si>
  <si>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</si>
  <si>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</si>
  <si>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</si>
  <si>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</si>
  <si>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</si>
  <si>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</si>
  <si>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</si>
  <si>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</si>
  <si>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</si>
  <si>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</si>
  <si>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</si>
  <si>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</si>
  <si>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</si>
  <si>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</si>
  <si>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</si>
  <si>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</si>
  <si>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</si>
  <si>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</si>
  <si>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</si>
  <si>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</si>
  <si>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</si>
  <si>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</si>
  <si>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</si>
  <si>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</si>
  <si>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</si>
  <si>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</si>
  <si>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</si>
  <si>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</si>
  <si>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</si>
  <si>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</si>
  <si>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</si>
  <si>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</si>
  <si>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</si>
  <si>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</si>
  <si>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</si>
  <si>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</si>
  <si>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</si>
  <si>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</si>
  <si>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</si>
  <si>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</si>
  <si>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</si>
  <si>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</si>
  <si>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</si>
  <si>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</si>
  <si>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</si>
  <si>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</si>
  <si>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</si>
  <si>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</si>
  <si>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</si>
  <si>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</si>
  <si>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</si>
  <si>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</si>
  <si>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</si>
  <si>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</si>
  <si>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</si>
  <si>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</si>
  <si>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</si>
  <si>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</si>
  <si>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</si>
  <si>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</si>
  <si>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</si>
  <si>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</si>
  <si>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</si>
  <si>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</si>
  <si>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</si>
  <si>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</si>
  <si>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</si>
  <si>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</si>
  <si>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</si>
  <si>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</si>
  <si>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</si>
  <si>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</si>
  <si>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</si>
  <si>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</si>
  <si>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</si>
  <si>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</si>
  <si>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</si>
  <si>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</si>
  <si>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</si>
  <si>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</si>
  <si>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</si>
  <si>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</si>
  <si>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</si>
  <si>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</si>
  <si>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</si>
  <si>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</si>
  <si>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</si>
  <si>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</si>
  <si>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</si>
  <si>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</si>
  <si>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</si>
  <si>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</si>
  <si>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</si>
  <si>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</si>
  <si>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</si>
  <si>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</si>
  <si>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</si>
  <si>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</si>
  <si>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</si>
  <si>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</si>
  <si>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</si>
  <si>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</si>
  <si>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</si>
  <si>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</si>
  <si>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</si>
  <si>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</si>
  <si>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</si>
  <si>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</si>
  <si>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</si>
  <si>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</si>
  <si>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</si>
  <si>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</si>
  <si>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</si>
  <si>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</si>
  <si>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</si>
  <si>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</si>
  <si>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</si>
  <si>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</si>
  <si>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</si>
  <si>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</si>
  <si>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</si>
  <si>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</si>
  <si>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</si>
  <si>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</si>
  <si>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</si>
  <si>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</si>
  <si>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</si>
  <si>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</si>
  <si>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</si>
  <si>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</si>
  <si>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</si>
  <si>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</si>
  <si>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</si>
  <si>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</si>
  <si>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</si>
  <si>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</si>
  <si>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</si>
  <si>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</si>
  <si>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</si>
  <si>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</si>
  <si>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</si>
  <si>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</si>
  <si>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</si>
  <si>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</si>
  <si>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</si>
  <si>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</si>
  <si>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</si>
  <si>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</si>
  <si>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</si>
  <si>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</si>
  <si>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</si>
  <si>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</si>
  <si>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</si>
  <si>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</si>
  <si>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</si>
  <si>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</si>
  <si>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</si>
  <si>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</si>
  <si>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</si>
  <si>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</si>
  <si>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</si>
  <si>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</si>
  <si>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</si>
  <si>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</si>
  <si>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</si>
  <si>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</si>
  <si>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</si>
  <si>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</si>
  <si>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</si>
  <si>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</si>
  <si>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</si>
  <si>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</si>
  <si>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</si>
  <si>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</si>
  <si>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</si>
  <si>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</si>
  <si>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</si>
  <si>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</si>
  <si>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</si>
  <si>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</si>
  <si>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</si>
  <si>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</si>
  <si>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</si>
  <si>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</si>
  <si>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</si>
  <si>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</si>
  <si>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</si>
  <si>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</si>
  <si>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</si>
  <si>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</si>
  <si>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</si>
  <si>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</si>
  <si>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</si>
  <si>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</si>
  <si>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</si>
  <si>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</si>
  <si>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</si>
  <si>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</si>
  <si>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</si>
  <si>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</si>
  <si>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</si>
  <si>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</si>
  <si>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</si>
  <si>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</si>
  <si>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</si>
  <si>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</si>
  <si>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</si>
  <si>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</si>
  <si>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</si>
  <si>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</si>
  <si>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</si>
  <si>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</si>
  <si>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</si>
  <si>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</si>
  <si>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</si>
  <si>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</si>
  <si>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</si>
  <si>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</si>
  <si>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</si>
  <si>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</si>
  <si>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</si>
  <si>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</si>
  <si>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</si>
  <si>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</si>
  <si>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</si>
  <si>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</si>
  <si>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</si>
  <si>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</si>
  <si>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</si>
  <si>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</si>
  <si>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</si>
  <si>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</si>
  <si>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</si>
  <si>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</si>
  <si>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</si>
  <si>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</si>
  <si>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</si>
  <si>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</si>
  <si>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</si>
  <si>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</si>
  <si>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</si>
  <si>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</si>
  <si>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</si>
  <si>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</si>
  <si>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</si>
  <si>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</si>
  <si>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</si>
  <si>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</si>
  <si>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</si>
  <si>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</si>
  <si>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</si>
  <si>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</si>
  <si>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</si>
  <si>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</si>
  <si>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</si>
  <si>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</si>
  <si>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</si>
  <si>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</si>
  <si>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</si>
  <si>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</si>
  <si>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</si>
  <si>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</si>
  <si>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</si>
  <si>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</si>
  <si>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</si>
  <si>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</si>
  <si>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</si>
  <si>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</si>
  <si>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</si>
  <si>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</si>
  <si>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</si>
  <si>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</si>
  <si>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</si>
  <si>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</si>
  <si>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</si>
  <si>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</si>
  <si>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</si>
  <si>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</si>
  <si>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</si>
  <si>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</si>
  <si>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</si>
  <si>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</si>
  <si>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</si>
  <si>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</si>
  <si>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</si>
  <si>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</si>
  <si>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</si>
  <si>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</si>
  <si>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</si>
  <si>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</si>
  <si>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</si>
  <si>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</si>
  <si>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</si>
  <si>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</si>
  <si>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</si>
  <si>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</si>
  <si>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</si>
  <si>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</si>
  <si>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</si>
  <si>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</si>
  <si>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</si>
  <si>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</si>
  <si>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</si>
  <si>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</si>
  <si>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</si>
  <si>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</si>
  <si>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</si>
  <si>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</si>
  <si>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</si>
  <si>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</si>
  <si>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</si>
  <si>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</si>
  <si>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</si>
  <si>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</si>
  <si>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</si>
  <si>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</si>
  <si>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</si>
  <si>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</si>
  <si>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</si>
  <si>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</si>
  <si>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</si>
  <si>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</si>
  <si>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</si>
  <si>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</si>
  <si>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</si>
  <si>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</si>
  <si>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</si>
  <si>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</si>
  <si>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</si>
  <si>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</si>
  <si>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</si>
  <si>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</si>
  <si>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</si>
  <si>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</si>
  <si>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</si>
  <si>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</si>
  <si>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</si>
  <si>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</si>
  <si>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</si>
  <si>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</si>
  <si>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</si>
  <si>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</si>
  <si>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</si>
  <si>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</si>
  <si>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</si>
  <si>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</si>
  <si>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</si>
  <si>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</si>
  <si>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</si>
  <si>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</si>
  <si>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</si>
  <si>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</si>
  <si>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</si>
  <si>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</si>
  <si>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</si>
  <si>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</si>
  <si>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</si>
  <si>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</si>
  <si>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</si>
  <si>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</si>
  <si>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</si>
  <si>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</si>
  <si>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</si>
  <si>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</si>
  <si>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</si>
  <si>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</si>
  <si>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</si>
  <si>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</si>
  <si>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</si>
  <si>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</si>
  <si>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</si>
  <si>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</si>
  <si>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</si>
  <si>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</si>
  <si>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</si>
  <si>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</si>
  <si>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</si>
  <si>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</si>
  <si>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</si>
  <si>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</si>
  <si>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</si>
  <si>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</si>
  <si>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</si>
  <si>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</si>
  <si>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</si>
  <si>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</si>
  <si>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</si>
  <si>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</si>
  <si>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</si>
  <si>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</si>
  <si>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</si>
  <si>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</si>
  <si>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</si>
  <si>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</si>
  <si>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</si>
  <si>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</si>
  <si>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</si>
  <si>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</si>
  <si>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</si>
  <si>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</si>
  <si>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</si>
  <si>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</si>
  <si>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</si>
  <si>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</si>
  <si>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</si>
  <si>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</si>
  <si>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</si>
  <si>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</si>
  <si>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</si>
  <si>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</si>
  <si>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</si>
  <si>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</si>
  <si>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</si>
  <si>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</si>
  <si>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</si>
  <si>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</si>
  <si>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</si>
  <si>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</si>
  <si>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</si>
  <si>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</si>
  <si>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</si>
  <si>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</si>
  <si>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</si>
  <si>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</si>
  <si>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</si>
  <si>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</si>
  <si>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</si>
  <si>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</si>
  <si>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</si>
  <si>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</si>
  <si>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</si>
  <si>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</si>
  <si>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</si>
  <si>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</si>
  <si>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</si>
  <si>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</si>
  <si>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</si>
  <si>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</si>
  <si>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</si>
  <si>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</si>
  <si>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</si>
  <si>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</si>
  <si>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</si>
  <si>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</si>
  <si>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</si>
  <si>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</si>
  <si>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</si>
  <si>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</si>
  <si>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</si>
  <si>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</si>
  <si>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</si>
  <si>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</si>
  <si>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</si>
  <si>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</si>
  <si>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</si>
  <si>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</si>
  <si>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</si>
  <si>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</si>
  <si>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</si>
  <si>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</si>
  <si>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</si>
  <si>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</si>
  <si>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</si>
  <si>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</si>
  <si>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</si>
  <si>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</si>
  <si>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</si>
  <si>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</si>
  <si>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</si>
  <si>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</si>
  <si>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</si>
  <si>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</si>
  <si>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</si>
  <si>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</si>
  <si>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</si>
  <si>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</si>
  <si>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</si>
  <si>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</si>
  <si>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</si>
  <si>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</si>
  <si>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</si>
  <si>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</si>
  <si>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</si>
  <si>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</si>
  <si>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</si>
  <si>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</si>
  <si>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</si>
  <si>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</si>
  <si>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</si>
  <si>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</si>
  <si>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</si>
  <si>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</si>
  <si>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</si>
  <si>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</si>
  <si>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</si>
  <si>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</si>
  <si>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</si>
  <si>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</si>
  <si>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</si>
  <si>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</si>
  <si>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</si>
  <si>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</si>
  <si>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</si>
  <si>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</si>
  <si>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</si>
  <si>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</si>
  <si>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</si>
  <si>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</si>
  <si>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</si>
  <si>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</si>
  <si>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</si>
  <si>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</si>
  <si>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</si>
  <si>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</si>
  <si>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</si>
  <si>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</si>
  <si>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</si>
  <si>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</si>
  <si>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</si>
  <si>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</si>
  <si>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</si>
  <si>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</si>
  <si>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</si>
  <si>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</si>
  <si>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</si>
  <si>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</si>
  <si>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</si>
  <si>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</si>
  <si>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</si>
  <si>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</si>
  <si>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</si>
  <si>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</si>
  <si>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</si>
  <si>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</si>
  <si>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</si>
  <si>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</si>
  <si>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</si>
  <si>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</si>
  <si>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</si>
  <si>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</si>
  <si>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</si>
  <si>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</si>
  <si>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</si>
  <si>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</si>
  <si>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</si>
  <si>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</si>
  <si>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</si>
  <si>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</si>
  <si>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</si>
  <si>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</si>
  <si>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</si>
  <si>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</si>
  <si>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</si>
  <si>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</si>
  <si>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</si>
  <si>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</si>
  <si>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</si>
  <si>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</si>
  <si>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</si>
  <si>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</si>
  <si>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</si>
  <si>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</si>
  <si>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</si>
  <si>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</si>
  <si>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</si>
  <si>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</si>
  <si>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</si>
  <si>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</si>
  <si>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</si>
  <si>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</si>
  <si>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</si>
  <si>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</si>
  <si>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</si>
  <si>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</si>
  <si>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</si>
  <si>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</si>
  <si>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</si>
  <si>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</si>
  <si>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</si>
  <si>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</si>
  <si>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</si>
  <si>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</si>
  <si>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</si>
  <si>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</si>
  <si>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</si>
  <si>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</si>
  <si>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</si>
  <si>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</si>
  <si>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</si>
  <si>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</si>
  <si>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</si>
  <si>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</si>
  <si>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</si>
  <si>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</si>
  <si>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</si>
  <si>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</si>
  <si>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</si>
  <si>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</si>
  <si>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</si>
  <si>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</si>
  <si>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</si>
  <si>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</si>
  <si>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</si>
  <si>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</si>
  <si>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</si>
  <si>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</si>
  <si>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</si>
  <si>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</si>
  <si>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</si>
  <si>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</si>
  <si>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</si>
  <si>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</si>
  <si>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</si>
  <si>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</si>
  <si>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</si>
  <si>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</si>
  <si>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</si>
  <si>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</si>
  <si>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</si>
  <si>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</si>
  <si>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</si>
  <si>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</si>
  <si>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</si>
  <si>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</si>
  <si>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</si>
  <si>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</si>
  <si>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</si>
  <si>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</si>
  <si>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</si>
  <si>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</si>
  <si>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</si>
  <si>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</si>
  <si>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</si>
  <si>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</si>
  <si>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</si>
  <si>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</si>
  <si>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</si>
  <si>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</si>
  <si>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</si>
  <si>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</si>
  <si>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</si>
  <si>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</si>
  <si>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</si>
  <si>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</si>
  <si>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</si>
  <si>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</si>
  <si>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</si>
  <si>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</si>
  <si>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</si>
  <si>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</si>
  <si>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</si>
  <si>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</si>
  <si>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</si>
  <si>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</si>
  <si>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</si>
  <si>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</si>
  <si>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</si>
  <si>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</si>
  <si>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</si>
  <si>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</si>
  <si>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</si>
  <si>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</si>
  <si>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</si>
  <si>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</si>
  <si>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</si>
  <si>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</si>
  <si>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</si>
  <si>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</si>
  <si>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</si>
  <si>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</si>
  <si>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</si>
  <si>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</si>
  <si>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</si>
  <si>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</si>
  <si>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</si>
  <si>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</si>
  <si>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</si>
  <si>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</si>
  <si>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</si>
  <si>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</si>
  <si>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</si>
  <si>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</si>
  <si>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</si>
  <si>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</si>
  <si>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</si>
  <si>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</si>
  <si>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</si>
  <si>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</si>
  <si>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</si>
  <si>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</si>
  <si>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</si>
  <si>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</si>
  <si>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</si>
  <si>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</si>
  <si>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</si>
  <si>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</si>
  <si>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</si>
  <si>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</si>
  <si>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</si>
  <si>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</si>
  <si>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</si>
  <si>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</si>
  <si>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</si>
  <si>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</si>
  <si>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</si>
  <si>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</si>
  <si>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</si>
  <si>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</si>
  <si>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</si>
  <si>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</si>
  <si>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</si>
  <si>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</si>
  <si>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</si>
  <si>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</si>
  <si>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</si>
  <si>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</si>
  <si>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</si>
  <si>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</si>
  <si>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</si>
  <si>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</si>
  <si>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</si>
  <si>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</si>
  <si>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</si>
  <si>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</si>
  <si>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</si>
  <si>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</si>
  <si>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</si>
  <si>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</si>
  <si>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</si>
  <si>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</si>
  <si>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</si>
  <si>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</si>
  <si>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</si>
  <si>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</si>
  <si>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</si>
  <si>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</si>
  <si>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</si>
  <si>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</si>
  <si>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</si>
  <si>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</si>
  <si>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</si>
  <si>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</si>
  <si>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</si>
  <si>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</si>
  <si>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</si>
  <si>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</si>
  <si>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</si>
  <si>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</si>
  <si>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</si>
  <si>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</si>
  <si>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</si>
  <si>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</si>
  <si>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</si>
  <si>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</si>
  <si>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</si>
  <si>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</si>
  <si>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</si>
  <si>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</si>
  <si>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</si>
  <si>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</si>
  <si>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</si>
  <si>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</si>
  <si>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</si>
  <si>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</si>
  <si>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</si>
  <si>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</si>
  <si>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</si>
  <si>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</si>
  <si>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</si>
  <si>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</si>
  <si>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</si>
  <si>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</si>
  <si>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</si>
  <si>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</si>
  <si>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</si>
  <si>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</si>
  <si>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</si>
  <si>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</si>
  <si>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</si>
  <si>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</si>
  <si>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</si>
  <si>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</si>
  <si>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</si>
  <si>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</si>
  <si>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</si>
  <si>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</si>
  <si>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</si>
  <si>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</si>
  <si>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</si>
  <si>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</si>
  <si>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</si>
  <si>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</si>
  <si>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</si>
  <si>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</si>
  <si>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</si>
  <si>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</si>
  <si>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</si>
  <si>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</si>
  <si>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</si>
  <si>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</si>
  <si>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</si>
  <si>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</si>
  <si>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</si>
  <si>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</si>
  <si>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</si>
  <si>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</si>
  <si>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</si>
  <si>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</si>
  <si>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</si>
  <si>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</si>
  <si>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</si>
  <si>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</si>
  <si>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</si>
  <si>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</si>
  <si>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</si>
  <si>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</si>
  <si>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</si>
  <si>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</si>
  <si>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</si>
  <si>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</si>
  <si>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</si>
  <si>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</si>
  <si>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</si>
  <si>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</si>
  <si>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</si>
  <si>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</si>
  <si>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</si>
  <si>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</si>
  <si>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</si>
  <si>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</si>
  <si>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</si>
  <si>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</si>
  <si>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</si>
  <si>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</si>
  <si>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</si>
  <si>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</si>
  <si>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</si>
  <si>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</si>
  <si>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</si>
  <si>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</si>
  <si>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</si>
  <si>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</si>
  <si>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</si>
  <si>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</si>
  <si>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</si>
  <si>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</si>
  <si>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</si>
  <si>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</si>
  <si>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</si>
  <si>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</si>
  <si>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</si>
  <si>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</si>
  <si>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</si>
  <si>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</si>
  <si>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</si>
  <si>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</si>
  <si>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</si>
  <si>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</si>
  <si>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</si>
  <si>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</si>
  <si>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</si>
  <si>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</si>
  <si>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</si>
  <si>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</si>
  <si>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</si>
  <si>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</si>
  <si>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</si>
  <si>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</si>
  <si>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</si>
  <si>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</si>
  <si>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</si>
  <si>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</si>
  <si>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</si>
  <si>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</si>
  <si>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</si>
  <si>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</si>
  <si>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</si>
  <si>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</si>
  <si>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</si>
  <si>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</si>
  <si>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</si>
  <si>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</si>
  <si>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</si>
  <si>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</si>
  <si>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</si>
  <si>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</si>
  <si>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</si>
  <si>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</si>
  <si>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</si>
  <si>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</si>
  <si>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</si>
  <si>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</si>
  <si>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</si>
  <si>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</si>
  <si>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</si>
  <si>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</si>
  <si>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</si>
  <si>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</si>
  <si>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</si>
  <si>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</si>
  <si>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</si>
  <si>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</si>
  <si>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</si>
  <si>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</si>
  <si>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</si>
  <si>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</si>
  <si>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</si>
  <si>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</si>
  <si>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</si>
  <si>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</si>
  <si>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</si>
  <si>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</si>
  <si>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</si>
  <si>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</si>
  <si>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</si>
  <si>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</si>
  <si>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</si>
  <si>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</si>
  <si>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</si>
  <si>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</si>
  <si>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</si>
  <si>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</si>
  <si>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</si>
  <si>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</si>
  <si>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</si>
  <si>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</si>
  <si>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</si>
  <si>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</si>
  <si>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</si>
  <si>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</si>
  <si>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</si>
  <si>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</si>
  <si>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</si>
  <si>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</si>
  <si>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</si>
  <si>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</si>
  <si>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</si>
  <si>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</si>
  <si>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</si>
  <si>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</si>
  <si>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</si>
  <si>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</si>
  <si>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</si>
  <si>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</si>
  <si>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</si>
  <si>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</si>
  <si>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</si>
  <si>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</si>
  <si>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</si>
  <si>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</si>
  <si>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</si>
  <si>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</si>
  <si>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</si>
  <si>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</si>
  <si>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</si>
  <si>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</si>
  <si>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</si>
  <si>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</si>
  <si>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</si>
  <si>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</si>
  <si>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</si>
  <si>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</si>
  <si>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</si>
  <si>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</si>
  <si>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</si>
  <si>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</si>
  <si>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</si>
  <si>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</si>
  <si>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</si>
  <si>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</si>
  <si>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</si>
  <si>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</si>
  <si>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</si>
  <si>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</si>
  <si>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</si>
  <si>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</si>
  <si>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</si>
  <si>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</si>
  <si>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</si>
  <si>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</si>
  <si>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</si>
  <si>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</si>
  <si>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</si>
  <si>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</si>
  <si>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</si>
  <si>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</si>
  <si>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</si>
  <si>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</si>
  <si>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</si>
  <si>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</si>
  <si>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</si>
  <si>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</si>
  <si>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</si>
  <si>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</si>
  <si>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</si>
  <si>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</si>
  <si>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</si>
  <si>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</si>
  <si>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</si>
  <si>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</si>
  <si>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</si>
  <si>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</si>
  <si>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</si>
  <si>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</si>
  <si>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</si>
  <si>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</si>
  <si>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</si>
  <si>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</si>
  <si>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</si>
  <si>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</si>
  <si>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</si>
  <si>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</si>
  <si>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</si>
  <si>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</si>
  <si>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</si>
  <si>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</si>
  <si>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</si>
  <si>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</si>
  <si>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</si>
  <si>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</si>
  <si>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</si>
  <si>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</si>
  <si>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</si>
  <si>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</si>
  <si>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</si>
  <si>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</si>
  <si>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</si>
  <si>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</si>
  <si>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</si>
  <si>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</si>
  <si>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</si>
  <si>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</si>
  <si>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</si>
  <si>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</si>
  <si>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</si>
  <si>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</si>
  <si>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</si>
  <si>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</si>
  <si>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</si>
  <si>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</si>
  <si>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</si>
  <si>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</si>
  <si>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</si>
  <si>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</si>
  <si>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</si>
  <si>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</si>
  <si>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</si>
  <si>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</si>
  <si>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</si>
  <si>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</si>
  <si>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</si>
  <si>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</si>
  <si>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</si>
  <si>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</si>
  <si>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</si>
  <si>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</si>
  <si>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</si>
  <si>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</si>
  <si>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</si>
  <si>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</si>
  <si>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</si>
  <si>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</si>
  <si>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</si>
  <si>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</si>
  <si>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</si>
  <si>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</si>
  <si>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</si>
  <si>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</si>
  <si>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</si>
  <si>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</si>
  <si>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</si>
  <si>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</si>
  <si>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</si>
  <si>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</si>
  <si>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</si>
  <si>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</si>
  <si>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</si>
  <si>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</si>
  <si>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</si>
  <si>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</si>
  <si>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</si>
  <si>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</si>
  <si>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</si>
  <si>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</si>
  <si>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</si>
  <si>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</si>
  <si>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</si>
  <si>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</si>
  <si>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</si>
  <si>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</si>
  <si>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</si>
  <si>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</si>
  <si>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</si>
  <si>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</si>
  <si>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</si>
  <si>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</si>
  <si>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</si>
  <si>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</si>
  <si>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</si>
  <si>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</si>
  <si>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</si>
  <si>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</si>
  <si>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</si>
  <si>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</si>
  <si>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</si>
  <si>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</si>
  <si>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</si>
  <si>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</si>
  <si>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</si>
  <si>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</si>
  <si>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</si>
  <si>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</si>
  <si>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</si>
  <si>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</si>
  <si>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</si>
  <si>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</si>
  <si>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</si>
  <si>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</si>
  <si>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</si>
  <si>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</si>
  <si>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</si>
  <si>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</si>
  <si>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</si>
  <si>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</si>
  <si>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</si>
  <si>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</si>
  <si>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</si>
  <si>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</si>
  <si>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</si>
  <si>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</si>
  <si>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</si>
  <si>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</si>
  <si>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</si>
  <si>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</si>
  <si>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</si>
  <si>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</si>
  <si>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</si>
  <si>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</si>
  <si>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</si>
  <si>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</si>
  <si>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</si>
  <si>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</si>
  <si>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</si>
  <si>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</si>
  <si>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</si>
  <si>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</si>
  <si>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</si>
  <si>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</si>
  <si>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</si>
  <si>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</si>
  <si>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</si>
  <si>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</si>
  <si>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</si>
  <si>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</si>
  <si>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</si>
  <si>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</si>
  <si>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</si>
  <si>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</si>
  <si>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</si>
  <si>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</si>
  <si>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</si>
  <si>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</si>
  <si>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</si>
  <si>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</si>
  <si>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</si>
  <si>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</si>
  <si>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</si>
  <si>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</si>
  <si>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</si>
  <si>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</si>
  <si>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</si>
  <si>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</si>
  <si>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</si>
  <si>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</si>
  <si>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</si>
  <si>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</si>
  <si>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</si>
  <si>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</si>
  <si>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</si>
  <si>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</si>
  <si>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</si>
  <si>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</si>
  <si>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</si>
  <si>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</si>
  <si>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</si>
  <si>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</si>
  <si>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</si>
  <si>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</si>
  <si>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</si>
  <si>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</si>
  <si>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</si>
  <si>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</si>
  <si>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</si>
  <si>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</si>
  <si>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</si>
  <si>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</si>
  <si>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</si>
  <si>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</si>
  <si>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</si>
  <si>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</si>
  <si>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</si>
  <si>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</si>
  <si>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</si>
  <si>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</si>
  <si>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</si>
  <si>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</si>
  <si>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</si>
  <si>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</si>
  <si>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</si>
  <si>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</si>
  <si>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</si>
  <si>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</si>
  <si>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</si>
  <si>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</si>
  <si>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</si>
  <si>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</si>
  <si>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</si>
  <si>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</si>
  <si>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</si>
  <si>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</si>
  <si>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</si>
  <si>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</si>
  <si>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</si>
  <si>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</si>
  <si>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</si>
  <si>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</si>
  <si>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</si>
  <si>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</si>
  <si>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</si>
  <si>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</si>
  <si>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</si>
  <si>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</si>
  <si>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</si>
  <si>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</si>
  <si>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</si>
  <si>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</si>
  <si>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</si>
  <si>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</si>
  <si>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</si>
  <si>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</si>
  <si>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</si>
  <si>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</si>
  <si>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</si>
  <si>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</si>
  <si>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</si>
  <si>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</si>
  <si>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</si>
  <si>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</si>
  <si>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</si>
  <si>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</si>
  <si>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</si>
  <si>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</si>
  <si>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</si>
  <si>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</si>
  <si>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</si>
  <si>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</si>
  <si>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</si>
  <si>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</si>
  <si>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</si>
  <si>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</si>
  <si>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</si>
  <si>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</si>
  <si>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</si>
  <si>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</si>
  <si>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</si>
  <si>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</si>
  <si>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</si>
  <si>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</si>
  <si>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</si>
  <si>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</si>
  <si>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</si>
  <si>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</si>
  <si>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</si>
  <si>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</si>
  <si>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</si>
  <si>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</si>
  <si>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</si>
  <si>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</si>
  <si>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</si>
  <si>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</si>
  <si>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</si>
  <si>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</si>
  <si>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</si>
  <si>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</si>
  <si>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</si>
  <si>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</si>
  <si>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</si>
  <si>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</si>
  <si>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</si>
  <si>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</si>
  <si>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</si>
  <si>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</si>
  <si>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</si>
  <si>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</si>
  <si>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</si>
  <si>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</si>
  <si>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</si>
  <si>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</si>
  <si>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</si>
  <si>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</si>
  <si>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</si>
  <si>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</si>
  <si>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</si>
  <si>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</si>
  <si>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</si>
  <si>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</si>
  <si>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</si>
  <si>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</si>
  <si>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</si>
  <si>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</si>
  <si>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</si>
  <si>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</si>
  <si>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</si>
  <si>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</si>
  <si>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</si>
  <si>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</si>
  <si>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</si>
  <si>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</si>
  <si>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</si>
  <si>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</si>
  <si>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</si>
  <si>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</si>
  <si>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</si>
  <si>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</si>
  <si>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</si>
  <si>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</si>
  <si>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</si>
  <si>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</si>
  <si>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</si>
  <si>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</si>
  <si>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</si>
  <si>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</si>
  <si>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</si>
  <si>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</si>
  <si>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</si>
  <si>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</si>
  <si>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</si>
  <si>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</si>
  <si>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</si>
  <si>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</si>
  <si>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</si>
  <si>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</si>
  <si>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</si>
  <si>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</si>
  <si>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</si>
  <si>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</si>
  <si>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</si>
  <si>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</si>
  <si>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</si>
  <si>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</si>
  <si>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</si>
  <si>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</si>
  <si>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</si>
  <si>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</si>
  <si>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</si>
  <si>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</si>
  <si>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</si>
  <si>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</si>
  <si>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</si>
  <si>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</si>
  <si>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</si>
  <si>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</si>
  <si>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</si>
  <si>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</si>
  <si>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</si>
  <si>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</si>
  <si>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</si>
  <si>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</si>
  <si>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</si>
  <si>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</si>
  <si>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</si>
  <si>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</si>
  <si>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</si>
  <si>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</si>
  <si>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</si>
  <si>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</si>
  <si>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</si>
  <si>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</si>
  <si>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</si>
  <si>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</si>
  <si>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</si>
  <si>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</si>
  <si>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</si>
  <si>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</si>
  <si>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</si>
  <si>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</si>
  <si>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</si>
  <si>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</si>
  <si>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</si>
  <si>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</si>
  <si>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</si>
  <si>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</si>
  <si>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</si>
  <si>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</si>
  <si>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</si>
  <si>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</si>
  <si>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</si>
  <si>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</si>
  <si>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</si>
  <si>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</si>
  <si>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</si>
  <si>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</si>
  <si>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</si>
  <si>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</si>
  <si>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</si>
  <si>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</si>
  <si>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</si>
  <si>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</si>
  <si>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</si>
  <si>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</si>
  <si>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</si>
  <si>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</si>
  <si>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</si>
  <si>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</si>
  <si>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</si>
  <si>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</si>
  <si>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</si>
  <si>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</si>
  <si>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</si>
  <si>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</si>
  <si>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</si>
  <si>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</si>
  <si>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</si>
  <si>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</si>
  <si>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</si>
  <si>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</si>
  <si>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</si>
  <si>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</si>
  <si>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</si>
  <si>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</si>
  <si>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</si>
  <si>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</si>
  <si>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</si>
  <si>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</si>
  <si>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</si>
  <si>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</si>
  <si>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</si>
  <si>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</si>
  <si>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</si>
  <si>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</si>
  <si>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</si>
  <si>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</si>
  <si>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</si>
  <si>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</si>
  <si>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</si>
  <si>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</si>
  <si>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</si>
  <si>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</si>
  <si>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</si>
  <si>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</si>
  <si>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</si>
  <si>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</si>
  <si>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</si>
  <si>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</si>
  <si>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</si>
  <si>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</si>
  <si>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</si>
  <si>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</si>
  <si>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</si>
  <si>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</si>
  <si>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</si>
  <si>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</si>
  <si>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</si>
  <si>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</si>
  <si>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</si>
  <si>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</si>
  <si>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</si>
  <si>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</si>
  <si>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</si>
  <si>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</si>
  <si>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</si>
  <si>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</si>
  <si>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</si>
  <si>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</si>
  <si>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</si>
  <si>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</si>
  <si>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</si>
  <si>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</si>
  <si>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</si>
  <si>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</si>
  <si>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</si>
  <si>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</si>
  <si>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</si>
  <si>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</si>
  <si>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</si>
  <si>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</si>
  <si>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</si>
  <si>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</si>
  <si>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</si>
  <si>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</si>
  <si>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</si>
  <si>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</si>
  <si>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</si>
  <si>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</si>
  <si>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</si>
  <si>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</si>
  <si>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</si>
  <si>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</si>
  <si>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</si>
  <si>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</si>
  <si>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</si>
  <si>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</si>
  <si>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</si>
  <si>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</si>
  <si>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</si>
  <si>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</si>
  <si>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</si>
  <si>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</si>
  <si>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</si>
  <si>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</si>
  <si>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</si>
  <si>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</si>
  <si>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</si>
  <si>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</si>
  <si>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</si>
  <si>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</si>
  <si>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</si>
  <si>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</si>
  <si>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</si>
  <si>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</si>
  <si>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</si>
  <si>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</si>
  <si>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</si>
  <si>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</si>
  <si>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</si>
  <si>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</si>
  <si>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</si>
  <si>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</si>
  <si>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</si>
  <si>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</si>
  <si>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</si>
  <si>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</si>
  <si>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</si>
  <si>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</si>
  <si>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</si>
  <si>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</si>
  <si>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</si>
  <si>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</si>
  <si>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</si>
  <si>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</si>
  <si>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</si>
  <si>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</si>
  <si>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</si>
  <si>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</si>
  <si>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</si>
  <si>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</si>
  <si>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</si>
  <si>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</si>
  <si>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</si>
  <si>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</si>
  <si>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</si>
  <si>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</si>
  <si>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</si>
  <si>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</si>
  <si>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</si>
  <si>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</si>
  <si>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</si>
  <si>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</si>
  <si>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</si>
  <si>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</si>
  <si>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</si>
  <si>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</si>
  <si>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</si>
  <si>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</si>
  <si>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</si>
  <si>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</si>
  <si>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</si>
  <si>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</si>
  <si>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</si>
  <si>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</si>
  <si>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</si>
  <si>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</si>
  <si>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</si>
  <si>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</si>
  <si>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</si>
  <si>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</si>
  <si>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</si>
  <si>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</si>
  <si>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</si>
  <si>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</si>
  <si>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</si>
  <si>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</si>
  <si>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</si>
  <si>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</si>
  <si>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</si>
  <si>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</si>
  <si>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</si>
  <si>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</si>
  <si>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</si>
  <si>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</si>
  <si>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</si>
  <si>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</si>
  <si>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</si>
  <si>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</si>
  <si>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</si>
  <si>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</si>
  <si>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</si>
  <si>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</si>
  <si>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</si>
  <si>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</si>
  <si>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</si>
  <si>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</si>
  <si>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</si>
  <si>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</si>
  <si>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</si>
  <si>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</si>
  <si>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</si>
  <si>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</si>
  <si>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</si>
  <si>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</si>
  <si>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</si>
  <si>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</si>
  <si>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</si>
  <si>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</si>
  <si>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</si>
  <si>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</si>
  <si>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</si>
  <si>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</si>
  <si>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</si>
  <si>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</si>
  <si>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</si>
  <si>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</si>
  <si>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</si>
  <si>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</si>
  <si>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</si>
  <si>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</si>
  <si>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</si>
  <si>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</si>
  <si>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</si>
  <si>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</si>
  <si>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</si>
  <si>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</si>
  <si>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</si>
  <si>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</si>
  <si>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</si>
  <si>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</si>
  <si>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</si>
  <si>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</si>
  <si>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</si>
  <si>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</si>
  <si>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</si>
  <si>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</si>
  <si>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</si>
  <si>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</si>
  <si>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</si>
  <si>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</si>
  <si>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</si>
  <si>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</si>
  <si>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</si>
  <si>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</si>
  <si>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</si>
  <si>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</si>
  <si>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</si>
  <si>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</si>
  <si>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</si>
  <si>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</si>
  <si>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</si>
  <si>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</si>
  <si>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</si>
  <si>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</si>
  <si>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</si>
  <si>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</si>
  <si>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</si>
  <si>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</si>
  <si>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</si>
  <si>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</si>
  <si>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</si>
  <si>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</si>
  <si>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</si>
  <si>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</si>
  <si>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</si>
  <si>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</si>
  <si>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</si>
  <si>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</si>
  <si>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</si>
  <si>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</si>
  <si>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</si>
  <si>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</si>
  <si>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</si>
  <si>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</si>
  <si>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</si>
  <si>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</si>
  <si>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</si>
  <si>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</si>
  <si>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</si>
  <si>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</si>
  <si>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</si>
  <si>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</si>
  <si>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</si>
  <si>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</si>
  <si>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</si>
  <si>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</si>
  <si>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</si>
  <si>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</si>
  <si>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</si>
  <si>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</si>
  <si>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</si>
  <si>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</si>
  <si>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</si>
  <si>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</si>
  <si>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</si>
  <si>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</si>
  <si>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</si>
  <si>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</si>
  <si>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</si>
  <si>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</si>
  <si>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</si>
  <si>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</si>
  <si>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</si>
  <si>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</si>
  <si>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</si>
  <si>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</si>
  <si>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</si>
  <si>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</si>
  <si>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</si>
  <si>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</si>
  <si>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</si>
  <si>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</si>
  <si>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</si>
  <si>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</si>
  <si>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</si>
  <si>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</si>
  <si>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</si>
  <si>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</si>
  <si>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</si>
  <si>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</si>
  <si>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</si>
  <si>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</si>
  <si>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</si>
  <si>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</si>
  <si>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</si>
  <si>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</si>
  <si>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</si>
  <si>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</si>
  <si>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</si>
  <si>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</si>
  <si>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</si>
  <si>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</si>
  <si>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</si>
  <si>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</si>
  <si>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</si>
  <si>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</si>
  <si>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</si>
  <si>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</si>
  <si>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</si>
  <si>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</si>
  <si>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</si>
  <si>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</si>
  <si>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</si>
  <si>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</si>
  <si>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</si>
  <si>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</si>
  <si>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</si>
  <si>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</si>
  <si>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</si>
  <si>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</si>
  <si>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</si>
  <si>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</si>
  <si>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</si>
  <si>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</si>
  <si>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</si>
  <si>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</si>
  <si>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</si>
  <si>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</si>
  <si>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</si>
  <si>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</si>
  <si>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</si>
  <si>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</si>
  <si>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</si>
  <si>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</si>
  <si>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</si>
  <si>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</si>
  <si>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</si>
  <si>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</si>
  <si>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</si>
  <si>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</si>
  <si>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</si>
  <si>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</si>
  <si>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</si>
  <si>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</si>
  <si>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</si>
  <si>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</si>
  <si>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</si>
  <si>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</si>
  <si>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</si>
  <si>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</si>
  <si>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</si>
  <si>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</si>
  <si>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</si>
  <si>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</si>
  <si>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</si>
  <si>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</si>
  <si>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</si>
  <si>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</si>
  <si>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</si>
  <si>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</si>
  <si>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</si>
  <si>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</si>
  <si>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</si>
  <si>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</si>
  <si>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</si>
  <si>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</si>
  <si>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</si>
  <si>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</si>
  <si>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</si>
  <si>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</si>
  <si>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</si>
  <si>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</si>
  <si>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</si>
  <si>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</si>
  <si>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</si>
  <si>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</si>
  <si>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</si>
  <si>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</si>
  <si>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</si>
  <si>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</si>
  <si>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</si>
  <si>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</si>
  <si>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</si>
  <si>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</si>
  <si>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</si>
  <si>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</si>
  <si>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</si>
  <si>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</si>
  <si>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</si>
  <si>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</si>
  <si>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</si>
  <si>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</si>
  <si>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</si>
  <si>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</si>
  <si>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</si>
  <si>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</si>
  <si>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</si>
  <si>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</si>
  <si>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</si>
  <si>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</si>
  <si>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</si>
  <si>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</si>
  <si>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</si>
  <si>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</si>
  <si>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</si>
  <si>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</si>
  <si>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</si>
  <si>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</si>
  <si>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</si>
  <si>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</si>
  <si>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</si>
  <si>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</si>
  <si>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</si>
  <si>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</si>
  <si>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</si>
  <si>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</si>
  <si>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</si>
  <si>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</si>
  <si>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</si>
  <si>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</si>
  <si>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</si>
  <si>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</si>
  <si>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</si>
  <si>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</si>
  <si>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</si>
  <si>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</si>
  <si>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</si>
  <si>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</si>
  <si>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</si>
  <si>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</si>
  <si>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</si>
  <si>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</si>
  <si>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</si>
  <si>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</si>
  <si>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</si>
  <si>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</si>
  <si>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</si>
  <si>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</si>
  <si>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</si>
  <si>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</si>
  <si>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</si>
  <si>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</si>
  <si>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</si>
  <si>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</si>
  <si>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</si>
  <si>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</si>
  <si>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</si>
  <si>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</si>
  <si>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</si>
  <si>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</si>
  <si>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</si>
  <si>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</si>
  <si>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</si>
  <si>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</si>
  <si>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</si>
  <si>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</si>
  <si>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</si>
  <si>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</si>
  <si>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</si>
  <si>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</si>
  <si>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</si>
  <si>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</si>
  <si>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</si>
  <si>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</si>
  <si>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</si>
  <si>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</si>
  <si>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</si>
  <si>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</si>
  <si>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</si>
  <si>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</si>
  <si>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</si>
  <si>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</si>
  <si>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</si>
  <si>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</si>
  <si>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</si>
  <si>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</si>
  <si>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</si>
  <si>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</si>
  <si>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</si>
  <si>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</si>
  <si>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</si>
  <si>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</si>
  <si>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</si>
  <si>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</si>
  <si>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</si>
  <si>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</si>
  <si>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</si>
  <si>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</si>
  <si>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</si>
  <si>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</si>
  <si>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</si>
  <si>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</si>
  <si>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</si>
  <si>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</si>
  <si>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</si>
  <si>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</si>
  <si>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</si>
  <si>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</si>
  <si>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</si>
  <si>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</si>
  <si>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</si>
  <si>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</si>
  <si>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</si>
  <si>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</si>
  <si>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</si>
  <si>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</si>
  <si>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</si>
  <si>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</si>
  <si>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</si>
  <si>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</si>
  <si>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</si>
  <si>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</si>
  <si>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</si>
  <si>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</si>
  <si>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</si>
  <si>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</si>
  <si>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</si>
  <si>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</si>
  <si>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</si>
  <si>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</si>
  <si>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</si>
  <si>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</si>
  <si>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</si>
  <si>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</si>
  <si>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</si>
  <si>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</si>
  <si>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</si>
  <si>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</si>
  <si>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</si>
  <si>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</si>
  <si>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</si>
  <si>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</si>
  <si>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</si>
  <si>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</si>
  <si>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</si>
  <si>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</si>
  <si>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</si>
  <si>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</si>
  <si>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</si>
  <si>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</si>
  <si>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</si>
  <si>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</si>
  <si>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</si>
  <si>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</si>
  <si>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</si>
  <si>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</si>
  <si>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</si>
  <si>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</si>
  <si>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</si>
  <si>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</si>
  <si>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</si>
  <si>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</si>
  <si>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</si>
  <si>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</si>
  <si>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</si>
  <si>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</si>
  <si>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</si>
  <si>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</si>
  <si>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</si>
  <si>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</si>
  <si>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</si>
  <si>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</si>
  <si>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</si>
  <si>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</si>
  <si>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</si>
  <si>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</si>
  <si>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</si>
  <si>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</si>
  <si>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</si>
  <si>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</si>
  <si>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</si>
  <si>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</si>
  <si>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</si>
  <si>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</si>
  <si>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</si>
  <si>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</si>
  <si>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</si>
  <si>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</si>
  <si>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</si>
  <si>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</si>
  <si>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</si>
  <si>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</si>
  <si>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</si>
  <si>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</si>
  <si>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</si>
  <si>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</si>
  <si>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</si>
  <si>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</si>
  <si>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</si>
  <si>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</si>
  <si>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</si>
  <si>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</si>
  <si>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</si>
  <si>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</si>
  <si>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</si>
  <si>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</si>
  <si>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</si>
  <si>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</si>
  <si>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</si>
  <si>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</si>
  <si>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</si>
  <si>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</si>
  <si>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</si>
  <si>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</si>
  <si>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</si>
  <si>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</si>
  <si>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</si>
  <si>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</si>
  <si>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</si>
  <si>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</si>
  <si>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</si>
  <si>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</si>
  <si>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</si>
  <si>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</si>
  <si>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</si>
  <si>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</si>
  <si>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</si>
  <si>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</si>
  <si>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</si>
  <si>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</si>
  <si>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</si>
  <si>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</si>
  <si>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</si>
  <si>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</si>
  <si>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</si>
  <si>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</si>
  <si>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</si>
  <si>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</si>
  <si>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</si>
  <si>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</si>
  <si>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</si>
  <si>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</si>
  <si>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</si>
  <si>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</si>
  <si>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</si>
  <si>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</si>
  <si>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</si>
  <si>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</si>
  <si>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</si>
  <si>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</si>
  <si>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</si>
  <si>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</si>
  <si>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</si>
  <si>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</si>
  <si>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</si>
  <si>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</si>
  <si>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</si>
  <si>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</si>
  <si>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</si>
  <si>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</si>
  <si>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</si>
  <si>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</si>
  <si>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</si>
  <si>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</si>
  <si>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</si>
  <si>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</si>
  <si>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</si>
  <si>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</si>
  <si>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</si>
  <si>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</si>
  <si>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</si>
  <si>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</si>
  <si>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</si>
  <si>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</si>
  <si>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</si>
  <si>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</si>
  <si>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</si>
  <si>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</si>
  <si>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</si>
  <si>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</si>
  <si>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</si>
  <si>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</si>
  <si>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</si>
  <si>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</si>
  <si>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</si>
  <si>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</si>
  <si>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</si>
  <si>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</si>
  <si>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</si>
  <si>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</si>
  <si>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</si>
  <si>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</si>
  <si>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</si>
  <si>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</si>
  <si>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</si>
  <si>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</si>
  <si>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</si>
  <si>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</si>
  <si>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</si>
  <si>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</si>
  <si>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</si>
  <si>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</si>
  <si>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</si>
  <si>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</si>
  <si>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</si>
  <si>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</si>
  <si>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</si>
  <si>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</si>
  <si>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</si>
  <si>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</si>
  <si>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</si>
  <si>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</si>
  <si>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</si>
  <si>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</si>
  <si>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</si>
  <si>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</si>
  <si>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</si>
  <si>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</si>
  <si>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</si>
  <si>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</si>
  <si>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</si>
  <si>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</si>
  <si>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</si>
  <si>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</si>
  <si>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</si>
  <si>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</si>
  <si>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</si>
  <si>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</si>
  <si>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</si>
  <si>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</si>
  <si>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</si>
  <si>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</si>
  <si>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</si>
  <si>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</si>
  <si>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</si>
  <si>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</si>
  <si>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</si>
  <si>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</si>
  <si>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</si>
  <si>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</si>
  <si>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</si>
  <si>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</si>
  <si>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</si>
  <si>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</si>
  <si>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</si>
  <si>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</si>
  <si>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</si>
  <si>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</si>
  <si>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</si>
  <si>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</si>
  <si>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</si>
  <si>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</si>
  <si>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</si>
  <si>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</si>
  <si>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</si>
  <si>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</si>
  <si>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</si>
  <si>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</si>
  <si>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</si>
  <si>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</si>
  <si>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</si>
  <si>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</si>
  <si>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</si>
  <si>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</si>
  <si>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</si>
  <si>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</si>
  <si>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</si>
  <si>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</si>
  <si>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</si>
  <si>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</si>
  <si>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</si>
  <si>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</si>
  <si>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</si>
  <si>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</si>
  <si>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</si>
  <si>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</si>
  <si>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</si>
  <si>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</si>
  <si>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</si>
  <si>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</si>
  <si>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</si>
  <si>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</si>
  <si>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</si>
  <si>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</si>
  <si>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</si>
  <si>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</si>
  <si>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</si>
  <si>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</si>
  <si>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</si>
  <si>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</si>
  <si>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</si>
  <si>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</si>
  <si>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</si>
  <si>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</si>
  <si>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</si>
  <si>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</si>
  <si>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</si>
  <si>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</si>
  <si>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</si>
  <si>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</si>
  <si>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</si>
  <si>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</si>
  <si>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</si>
  <si>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</si>
  <si>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</si>
  <si>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</si>
  <si>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</si>
  <si>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</si>
  <si>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</si>
  <si>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</si>
  <si>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</si>
  <si>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</si>
  <si>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</si>
  <si>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</si>
  <si>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</si>
  <si>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</si>
  <si>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</si>
  <si>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</si>
  <si>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</si>
  <si>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</si>
  <si>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</si>
  <si>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</si>
  <si>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</si>
  <si>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</si>
  <si>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</si>
  <si>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</si>
  <si>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</si>
  <si>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</si>
  <si>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</si>
  <si>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</si>
  <si>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</si>
  <si>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</si>
  <si>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</si>
  <si>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</si>
  <si>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</si>
  <si>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</si>
  <si>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</si>
  <si>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</si>
  <si>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</si>
  <si>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</si>
  <si>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</si>
  <si>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</si>
  <si>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</si>
  <si>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</si>
  <si>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</si>
  <si>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</si>
  <si>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</si>
  <si>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</si>
  <si>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</si>
  <si>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</si>
  <si>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</si>
  <si>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</si>
  <si>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</si>
  <si>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</si>
  <si>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</si>
  <si>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</si>
  <si>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</si>
  <si>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</si>
  <si>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</si>
  <si>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</si>
  <si>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</si>
  <si>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</si>
  <si>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</si>
  <si>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</si>
  <si>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</si>
  <si>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</si>
  <si>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</si>
  <si>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</si>
  <si>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</si>
  <si>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</si>
  <si>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</si>
  <si>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</si>
  <si>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</si>
  <si>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</si>
  <si>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</si>
  <si>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</si>
  <si>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</si>
  <si>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</si>
  <si>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</si>
  <si>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</si>
  <si>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</si>
  <si>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</si>
  <si>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</si>
  <si>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</si>
  <si>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</si>
  <si>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</si>
  <si>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</si>
  <si>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</si>
  <si>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</si>
  <si>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</si>
  <si>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</si>
  <si>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</si>
  <si>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</si>
  <si>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</si>
  <si>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</si>
  <si>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</si>
  <si>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</si>
  <si>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</si>
  <si>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</si>
  <si>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</si>
  <si>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</si>
  <si>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</si>
  <si>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</si>
  <si>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</si>
  <si>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</si>
  <si>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</si>
  <si>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</si>
  <si>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</si>
  <si>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</si>
  <si>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</si>
  <si>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</si>
  <si>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</si>
  <si>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</si>
  <si>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</si>
  <si>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</si>
  <si>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</si>
  <si>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</si>
  <si>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</si>
  <si>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</si>
  <si>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</si>
  <si>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</si>
  <si>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</si>
  <si>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</si>
  <si>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</si>
  <si>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</si>
  <si>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</si>
  <si>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</si>
  <si>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</si>
  <si>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</si>
  <si>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</si>
  <si>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</si>
  <si>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</si>
  <si>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</si>
  <si>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</si>
  <si>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</si>
  <si>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</si>
  <si>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</si>
  <si>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</si>
  <si>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</si>
  <si>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</si>
  <si>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</si>
  <si>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</si>
  <si>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</si>
  <si>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</si>
  <si>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</si>
  <si>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</si>
  <si>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</si>
  <si>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</si>
  <si>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</si>
  <si>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</si>
  <si>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</si>
  <si>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</si>
  <si>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</si>
  <si>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</si>
  <si>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</si>
  <si>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</si>
  <si>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</si>
  <si>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</si>
  <si>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</si>
  <si>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</si>
  <si>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</si>
  <si>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</si>
  <si>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</si>
  <si>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</si>
  <si>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</si>
  <si>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</si>
  <si>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</si>
  <si>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</si>
  <si>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</si>
  <si>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</si>
  <si>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</si>
  <si>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</si>
  <si>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</si>
  <si>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</si>
  <si>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</si>
  <si>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</si>
  <si>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</si>
  <si>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</si>
  <si>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</si>
  <si>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</si>
  <si>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</si>
  <si>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</si>
  <si>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</si>
  <si>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</si>
  <si>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</si>
  <si>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</si>
  <si>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</si>
  <si>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</si>
  <si>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</si>
  <si>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</si>
  <si>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</si>
  <si>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</si>
  <si>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</si>
  <si>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</si>
  <si>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</si>
  <si>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</si>
  <si>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</si>
  <si>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</si>
  <si>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</si>
  <si>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</si>
  <si>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</si>
  <si>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</si>
  <si>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</si>
  <si>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</si>
  <si>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</si>
  <si>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</si>
  <si>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</si>
  <si>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</si>
  <si>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</si>
  <si>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</si>
  <si>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</si>
  <si>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</si>
  <si>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</si>
  <si>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</si>
  <si>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</si>
  <si>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</si>
  <si>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</si>
  <si>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</si>
  <si>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</si>
  <si>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</si>
  <si>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</si>
  <si>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</si>
  <si>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</si>
  <si>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</si>
  <si>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</si>
  <si>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</si>
  <si>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</si>
  <si>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</si>
  <si>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</si>
  <si>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</si>
  <si>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</si>
  <si>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</si>
  <si>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</si>
  <si>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</si>
  <si>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</si>
  <si>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</si>
  <si>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</si>
  <si>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</si>
  <si>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</si>
  <si>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</si>
  <si>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</si>
  <si>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</si>
  <si>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</si>
  <si>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</si>
  <si>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</si>
  <si>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</si>
  <si>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</si>
  <si>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</si>
  <si>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</si>
  <si>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</si>
  <si>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</si>
  <si>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</si>
  <si>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</si>
  <si>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</si>
  <si>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</si>
  <si>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</si>
  <si>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</si>
  <si>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</si>
  <si>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</si>
  <si>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</si>
  <si>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</si>
  <si>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</si>
  <si>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</si>
  <si>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</si>
  <si>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</si>
  <si>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</si>
  <si>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</si>
  <si>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</si>
  <si>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</si>
  <si>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</si>
  <si>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</si>
  <si>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</si>
  <si>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</si>
  <si>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</si>
  <si>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</si>
  <si>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</si>
  <si>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</si>
  <si>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</si>
  <si>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</si>
  <si>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</si>
  <si>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</si>
  <si>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</si>
  <si>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</si>
  <si>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</si>
  <si>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</si>
  <si>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</si>
  <si>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</si>
  <si>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</si>
  <si>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</si>
  <si>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</si>
  <si>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</si>
  <si>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</si>
  <si>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</si>
  <si>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</si>
  <si>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</si>
  <si>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</si>
  <si>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</si>
  <si>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</si>
  <si>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</si>
  <si>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</si>
  <si>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</si>
  <si>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</si>
  <si>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</si>
  <si>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</si>
  <si>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</si>
  <si>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</si>
  <si>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</si>
  <si>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</si>
  <si>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</si>
  <si>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</si>
  <si>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</si>
  <si>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</si>
  <si>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</si>
  <si>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</si>
  <si>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</si>
  <si>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</si>
  <si>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</si>
  <si>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</si>
  <si>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</si>
  <si>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</si>
  <si>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</si>
  <si>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</si>
  <si>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</si>
  <si>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</si>
  <si>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</si>
  <si>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</si>
  <si>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</si>
  <si>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</si>
  <si>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</si>
  <si>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</si>
  <si>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</si>
  <si>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</si>
  <si>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</si>
  <si>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</si>
  <si>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</si>
  <si>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</si>
  <si>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</si>
  <si>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</si>
  <si>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</si>
  <si>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</si>
  <si>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</si>
  <si>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</si>
  <si>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</si>
  <si>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</si>
  <si>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</si>
  <si>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</si>
  <si>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</si>
  <si>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</si>
  <si>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</si>
  <si>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</si>
  <si>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</si>
  <si>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</si>
  <si>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</si>
  <si>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</si>
  <si>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</si>
  <si>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</si>
  <si>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</si>
  <si>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</si>
  <si>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</si>
  <si>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</si>
  <si>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</si>
  <si>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</si>
  <si>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</si>
  <si>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</si>
  <si>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</si>
  <si>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</si>
  <si>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</si>
  <si>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</si>
  <si>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</si>
  <si>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</si>
  <si>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</si>
  <si>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</si>
  <si>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</si>
  <si>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</si>
  <si>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</si>
  <si>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</si>
  <si>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</si>
  <si>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</si>
  <si>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</si>
  <si>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</si>
  <si>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</si>
  <si>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</si>
  <si>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</si>
  <si>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</si>
  <si>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</si>
  <si>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</si>
  <si>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</si>
  <si>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</si>
  <si>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</si>
  <si>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</si>
  <si>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</si>
  <si>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</si>
  <si>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</si>
  <si>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</si>
  <si>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</si>
  <si>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</si>
  <si>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</si>
  <si>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</si>
  <si>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</si>
  <si>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</si>
  <si>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</si>
  <si>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</si>
  <si>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</si>
  <si>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</si>
  <si>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</si>
  <si>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</si>
  <si>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</si>
  <si>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</si>
  <si>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</si>
  <si>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</si>
  <si>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</si>
  <si>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</si>
  <si>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</si>
  <si>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</si>
  <si>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</si>
  <si>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</si>
  <si>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</si>
  <si>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</si>
  <si>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</si>
  <si>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</si>
  <si>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</si>
  <si>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</si>
  <si>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</si>
  <si>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</si>
  <si>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</si>
  <si>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</si>
  <si>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</si>
  <si>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</si>
  <si>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</si>
  <si>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</si>
  <si>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</si>
  <si>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</si>
  <si>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</si>
  <si>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</si>
  <si>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</si>
  <si>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</si>
  <si>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</si>
  <si>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</si>
  <si>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</si>
  <si>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</si>
  <si>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</si>
  <si>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</si>
  <si>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</si>
  <si>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</si>
  <si>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</si>
  <si>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</si>
  <si>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</si>
  <si>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</si>
  <si>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</si>
  <si>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</si>
  <si>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</si>
  <si>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</si>
  <si>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</si>
  <si>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</si>
  <si>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</si>
  <si>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</si>
  <si>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</si>
  <si>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</si>
  <si>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</si>
  <si>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</si>
  <si>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</si>
  <si>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</si>
  <si>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</si>
  <si>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</si>
  <si>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</si>
  <si>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</si>
  <si>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</si>
  <si>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</si>
  <si>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</si>
  <si>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</si>
  <si>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</si>
  <si>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</si>
  <si>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</si>
  <si>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</si>
  <si>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</si>
  <si>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</si>
  <si>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</si>
  <si>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</si>
  <si>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</si>
  <si>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</si>
  <si>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</si>
  <si>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</si>
  <si>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</si>
  <si>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</si>
  <si>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</si>
  <si>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</si>
  <si>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</si>
  <si>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</si>
  <si>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</si>
  <si>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</si>
  <si>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</si>
  <si>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</si>
  <si>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</si>
  <si>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</si>
  <si>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</si>
  <si>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</si>
  <si>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</si>
  <si>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</si>
  <si>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</si>
  <si>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</si>
  <si>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</si>
  <si>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</si>
  <si>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</si>
  <si>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</si>
  <si>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</si>
  <si>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</si>
  <si>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</si>
  <si>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</si>
  <si>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</si>
  <si>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</si>
  <si>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</si>
  <si>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</si>
  <si>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</si>
  <si>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</si>
  <si>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</si>
  <si>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</si>
  <si>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</si>
  <si>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</si>
  <si>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</si>
  <si>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</si>
  <si>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</si>
  <si>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</si>
  <si>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</si>
  <si>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</si>
  <si>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</si>
  <si>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</si>
  <si>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</si>
  <si>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</si>
  <si>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</si>
  <si>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</si>
  <si>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</si>
  <si>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</si>
  <si>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</si>
  <si>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</si>
  <si>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</si>
  <si>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</si>
  <si>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</si>
  <si>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</si>
  <si>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</si>
  <si>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</si>
  <si>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</si>
  <si>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</si>
  <si>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</si>
  <si>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</si>
  <si>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</si>
  <si>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</si>
  <si>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</si>
  <si>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</si>
  <si>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</si>
  <si>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</si>
  <si>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</si>
  <si>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</si>
  <si>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</si>
  <si>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</si>
  <si>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</si>
  <si>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</si>
  <si>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</si>
  <si>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</si>
  <si>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</si>
  <si>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</si>
  <si>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</si>
  <si>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</si>
  <si>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</si>
  <si>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</si>
  <si>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</si>
  <si>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</si>
  <si>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</si>
  <si>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</si>
  <si>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</si>
  <si>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</si>
  <si>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</si>
  <si>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</si>
  <si>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</si>
  <si>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</si>
  <si>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</si>
  <si>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</si>
  <si>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</si>
  <si>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</si>
  <si>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</si>
  <si>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</si>
  <si>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</si>
  <si>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</si>
  <si>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</si>
  <si>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</si>
  <si>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</si>
  <si>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</si>
  <si>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</si>
  <si>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</si>
  <si>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</si>
  <si>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</si>
  <si>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</si>
  <si>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</si>
  <si>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</si>
  <si>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</si>
  <si>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</si>
  <si>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</si>
  <si>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</si>
  <si>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</si>
  <si>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</si>
  <si>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</si>
  <si>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</si>
  <si>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</si>
  <si>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</si>
  <si>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</si>
  <si>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</si>
  <si>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</si>
  <si>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</si>
  <si>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</si>
  <si>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</si>
  <si>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</si>
  <si>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</si>
  <si>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</si>
  <si>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</si>
  <si>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</si>
  <si>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</si>
  <si>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</si>
  <si>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</si>
  <si>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</si>
  <si>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</si>
  <si>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</si>
  <si>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</si>
  <si>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</si>
  <si>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</si>
  <si>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</si>
  <si>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</si>
  <si>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</si>
  <si>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</si>
  <si>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</si>
  <si>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</si>
  <si>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</si>
  <si>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</si>
  <si>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</si>
  <si>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</si>
  <si>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</si>
  <si>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</si>
  <si>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</si>
  <si>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</si>
  <si>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</si>
  <si>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</si>
  <si>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</si>
  <si>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</si>
  <si>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</si>
  <si>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</si>
  <si>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</si>
  <si>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</si>
  <si>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</si>
  <si>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</si>
  <si>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</si>
  <si>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</si>
  <si>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</si>
  <si>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</si>
  <si>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</si>
  <si>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</si>
  <si>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</si>
  <si>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</si>
  <si>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</si>
  <si>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</si>
  <si>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</si>
  <si>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</si>
  <si>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</si>
  <si>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</si>
  <si>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</si>
  <si>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</si>
  <si>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</si>
  <si>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</si>
  <si>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</si>
  <si>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</si>
  <si>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</si>
  <si>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</si>
  <si>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</si>
  <si>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</si>
  <si>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</si>
  <si>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</si>
  <si>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</si>
  <si>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</si>
  <si>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</si>
  <si>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</si>
  <si>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</si>
  <si>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</si>
  <si>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</si>
  <si>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</si>
  <si>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</si>
  <si>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</si>
  <si>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</si>
  <si>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</si>
  <si>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</si>
  <si>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</si>
  <si>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</si>
  <si>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</si>
  <si>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</si>
  <si>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</si>
  <si>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</si>
  <si>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</si>
  <si>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</si>
  <si>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</si>
  <si>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</si>
  <si>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</si>
  <si>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</si>
  <si>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</si>
  <si>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</si>
  <si>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</si>
  <si>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</si>
  <si>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</si>
  <si>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</si>
  <si>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</si>
  <si>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</si>
  <si>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</si>
  <si>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</si>
  <si>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</si>
  <si>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</si>
  <si>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</si>
  <si>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</si>
  <si>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</si>
  <si>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</si>
  <si>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</si>
  <si>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</si>
  <si>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</si>
  <si>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</si>
  <si>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</si>
  <si>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</si>
  <si>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</si>
  <si>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</si>
  <si>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</si>
  <si>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</si>
  <si>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</si>
  <si>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</si>
  <si>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</si>
  <si>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</si>
  <si>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</si>
  <si>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</si>
  <si>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</si>
  <si>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</si>
  <si>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</si>
  <si>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</si>
  <si>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</si>
  <si>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</si>
  <si>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</si>
  <si>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</si>
  <si>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</si>
  <si>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</si>
  <si>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</si>
  <si>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</si>
  <si>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</si>
  <si>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</si>
  <si>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</si>
  <si>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</si>
  <si>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</si>
  <si>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</si>
  <si>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</si>
  <si>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</si>
  <si>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</si>
  <si>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</si>
  <si>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</si>
  <si>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</si>
  <si>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</si>
  <si>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</si>
  <si>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</si>
  <si>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</si>
  <si>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</si>
  <si>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</si>
  <si>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</si>
  <si>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</si>
  <si>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</si>
  <si>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</si>
  <si>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</si>
  <si>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</si>
  <si>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</si>
  <si>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</si>
  <si>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</si>
  <si>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</si>
  <si>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</si>
  <si>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</si>
  <si>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</si>
  <si>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</si>
  <si>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</si>
  <si>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</si>
  <si>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</si>
  <si>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</si>
  <si>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</si>
  <si>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</si>
  <si>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</si>
  <si>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</si>
  <si>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</si>
  <si>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</si>
  <si>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</si>
  <si>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</si>
  <si>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</si>
  <si>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</si>
  <si>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</si>
  <si>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</si>
  <si>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</si>
  <si>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</si>
  <si>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</si>
  <si>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</si>
  <si>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</si>
  <si>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</si>
  <si>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</si>
  <si>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</si>
  <si>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</si>
  <si>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</si>
  <si>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</si>
  <si>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</si>
  <si>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</si>
  <si>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</si>
  <si>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</si>
  <si>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</si>
  <si>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</si>
  <si>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</si>
  <si>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</si>
  <si>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</si>
  <si>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</si>
  <si>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</si>
  <si>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</si>
  <si>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</si>
  <si>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</si>
  <si>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</si>
  <si>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</si>
  <si>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</si>
  <si>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</si>
  <si>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</si>
  <si>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</si>
  <si>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</si>
  <si>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</si>
  <si>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</si>
  <si>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</si>
  <si>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</si>
  <si>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</si>
  <si>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</si>
  <si>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</si>
  <si>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</si>
  <si>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</si>
  <si>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</si>
  <si>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</si>
  <si>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</si>
  <si>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</si>
  <si>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</si>
  <si>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</si>
  <si>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</si>
  <si>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</si>
  <si>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</si>
  <si>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</si>
  <si>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</si>
  <si>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</si>
  <si>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</si>
  <si>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</si>
  <si>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</si>
  <si>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</si>
  <si>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</si>
  <si>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</si>
  <si>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</si>
  <si>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</si>
  <si>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</si>
  <si>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</si>
  <si>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</si>
  <si>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</si>
  <si>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</si>
  <si>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</si>
  <si>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</si>
  <si>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</si>
  <si>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</si>
  <si>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</si>
  <si>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</si>
  <si>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</si>
  <si>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</si>
  <si>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</si>
  <si>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</si>
  <si>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</si>
  <si>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</si>
  <si>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</si>
  <si>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</si>
  <si>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</si>
  <si>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</si>
  <si>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</si>
  <si>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</si>
  <si>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</si>
  <si>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</si>
  <si>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</si>
  <si>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</si>
  <si>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</si>
  <si>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</si>
  <si>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</si>
  <si>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</si>
  <si>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</si>
  <si>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</si>
  <si>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</si>
  <si>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</si>
  <si>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</si>
  <si>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</si>
  <si>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</si>
  <si>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</si>
  <si>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</si>
  <si>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</si>
  <si>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</si>
  <si>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</si>
  <si>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</si>
  <si>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</si>
  <si>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</si>
  <si>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</si>
  <si>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</si>
  <si>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</si>
  <si>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</si>
  <si>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</si>
  <si>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</si>
  <si>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</si>
  <si>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</si>
  <si>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</si>
  <si>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</si>
  <si>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</si>
  <si>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</si>
  <si>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</si>
  <si>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</si>
  <si>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</si>
  <si>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</si>
  <si>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</si>
  <si>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</si>
  <si>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</si>
  <si>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</si>
  <si>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</si>
  <si>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</si>
  <si>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</si>
  <si>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</si>
  <si>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</si>
  <si>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</si>
  <si>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</si>
  <si>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</si>
  <si>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</si>
  <si>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</si>
  <si>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</si>
  <si>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</si>
  <si>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</si>
  <si>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</si>
  <si>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</si>
  <si>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</si>
  <si>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</si>
  <si>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</si>
  <si>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</si>
  <si>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</si>
  <si>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</si>
  <si>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</si>
  <si>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</si>
  <si>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</si>
  <si>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</si>
  <si>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</si>
  <si>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</si>
  <si>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</si>
  <si>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</si>
  <si>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</si>
  <si>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</si>
  <si>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</si>
  <si>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</si>
  <si>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</si>
  <si>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</si>
  <si>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</si>
  <si>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</si>
  <si>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</si>
  <si>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</si>
  <si>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</si>
  <si>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</si>
  <si>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</si>
  <si>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</si>
  <si>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</si>
  <si>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</si>
  <si>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</si>
  <si>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</si>
  <si>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</si>
  <si>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</si>
  <si>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</si>
  <si>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</si>
  <si>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</si>
  <si>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</si>
  <si>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</si>
  <si>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</si>
  <si>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</si>
  <si>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</si>
  <si>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</si>
  <si>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</si>
  <si>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</si>
  <si>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</si>
  <si>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</si>
  <si>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</si>
  <si>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</si>
  <si>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</si>
  <si>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</si>
  <si>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</si>
  <si>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</si>
  <si>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</si>
  <si>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</si>
  <si>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</si>
  <si>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</si>
  <si>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</si>
  <si>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</si>
  <si>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</si>
  <si>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</si>
  <si>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</si>
  <si>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</si>
  <si>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</si>
  <si>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</si>
  <si>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</si>
  <si>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</si>
  <si>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</si>
  <si>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</si>
  <si>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</si>
  <si>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</si>
  <si>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</si>
  <si>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</si>
  <si>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</si>
  <si>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</si>
  <si>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</si>
  <si>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</si>
  <si>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</si>
  <si>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</si>
  <si>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</si>
  <si>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</si>
  <si>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</si>
  <si>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</si>
  <si>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</si>
  <si>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</si>
  <si>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</si>
  <si>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</si>
  <si>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</si>
  <si>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</si>
  <si>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</si>
  <si>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</si>
  <si>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</si>
  <si>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</si>
  <si>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</si>
  <si>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</si>
  <si>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</si>
  <si>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</si>
  <si>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</si>
  <si>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</si>
  <si>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</si>
  <si>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</si>
  <si>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</si>
  <si>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</si>
  <si>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</si>
  <si>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</si>
  <si>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</si>
  <si>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</si>
  <si>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</si>
  <si>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</si>
  <si>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</si>
  <si>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</si>
  <si>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</si>
  <si>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</si>
  <si>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</si>
  <si>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</si>
  <si>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</si>
  <si>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</si>
  <si>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</si>
  <si>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</si>
  <si>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</si>
  <si>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</si>
  <si>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</si>
  <si>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</si>
  <si>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</si>
  <si>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</si>
  <si>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</si>
  <si>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</si>
  <si>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</si>
  <si>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</si>
  <si>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</si>
  <si>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</si>
  <si>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</si>
  <si>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</si>
  <si>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</si>
  <si>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</si>
  <si>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</si>
  <si>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</si>
  <si>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</si>
  <si>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</si>
  <si>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</si>
  <si>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</si>
  <si>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</si>
  <si>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</si>
  <si>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</si>
  <si>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</si>
  <si>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</si>
  <si>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</si>
  <si>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</si>
  <si>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</si>
  <si>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</si>
  <si>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</si>
  <si>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</si>
  <si>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</si>
  <si>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</si>
  <si>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</si>
  <si>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</si>
  <si>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</si>
  <si>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</si>
  <si>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</si>
  <si>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</si>
  <si>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</si>
  <si>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</si>
  <si>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</si>
  <si>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</si>
  <si>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</si>
  <si>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</si>
  <si>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</si>
  <si>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</si>
  <si>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</si>
  <si>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</si>
  <si>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</si>
  <si>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</si>
  <si>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</si>
  <si>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</si>
  <si>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</si>
  <si>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</si>
  <si>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</si>
  <si>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</si>
  <si>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</si>
  <si>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</si>
  <si>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</si>
  <si>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</si>
  <si>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</si>
  <si>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</si>
  <si>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</si>
  <si>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</si>
  <si>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</si>
  <si>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</si>
  <si>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</si>
  <si>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</si>
  <si>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</si>
  <si>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</si>
  <si>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</si>
  <si>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</si>
  <si>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</si>
  <si>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</si>
  <si>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</si>
  <si>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</si>
  <si>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</si>
  <si>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</si>
  <si>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</si>
  <si>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</si>
  <si>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</si>
  <si>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</si>
  <si>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</si>
  <si>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</si>
  <si>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</si>
  <si>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</si>
  <si>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</si>
  <si>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</si>
  <si>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</si>
  <si>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</si>
  <si>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</si>
  <si>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</si>
  <si>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</si>
  <si>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</si>
  <si>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</si>
  <si>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</si>
  <si>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</si>
  <si>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</si>
  <si>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</si>
  <si>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</si>
  <si>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</si>
  <si>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</si>
  <si>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</si>
  <si>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</si>
  <si>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</si>
  <si>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</si>
  <si>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</si>
  <si>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</si>
  <si>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</si>
  <si>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</si>
  <si>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</si>
  <si>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</si>
  <si>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</si>
  <si>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</si>
  <si>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</si>
  <si>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</si>
  <si>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</si>
  <si>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</si>
  <si>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</si>
  <si>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</si>
  <si>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</si>
  <si>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</si>
  <si>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</si>
  <si>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</si>
  <si>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</si>
  <si>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</si>
  <si>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</si>
  <si>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</si>
  <si>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</si>
  <si>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</si>
  <si>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</si>
  <si>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</si>
  <si>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</si>
  <si>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</si>
  <si>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</si>
  <si>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</si>
  <si>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</si>
  <si>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</si>
  <si>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</si>
  <si>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</si>
  <si>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</si>
  <si>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</si>
  <si>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</si>
  <si>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</si>
  <si>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</si>
  <si>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</si>
  <si>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</si>
  <si>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</si>
  <si>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</si>
  <si>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</si>
  <si>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</si>
  <si>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</si>
  <si>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</si>
  <si>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</si>
  <si>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</si>
  <si>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</si>
  <si>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</si>
  <si>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</si>
  <si>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</si>
  <si>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</si>
  <si>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</si>
  <si>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</si>
  <si>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</si>
  <si>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</si>
  <si>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</si>
  <si>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</si>
  <si>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</si>
  <si>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</si>
  <si>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</si>
  <si>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</si>
  <si>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</si>
  <si>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</si>
  <si>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</si>
  <si>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</si>
  <si>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</si>
  <si>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</si>
  <si>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</si>
  <si>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</si>
  <si>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</si>
  <si>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</si>
  <si>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</si>
  <si>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</si>
  <si>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</si>
  <si>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</si>
  <si>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</si>
  <si>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</si>
  <si>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</si>
  <si>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</si>
  <si>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</si>
  <si>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</si>
  <si>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</si>
  <si>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</si>
  <si>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</si>
  <si>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</si>
  <si>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</si>
  <si>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</si>
  <si>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</si>
  <si>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</si>
  <si>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</si>
  <si>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</si>
  <si>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</si>
  <si>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</si>
  <si>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</si>
  <si>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</si>
  <si>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</si>
  <si>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</si>
  <si>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</si>
  <si>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</si>
  <si>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</si>
  <si>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</si>
  <si>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</si>
  <si>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</si>
  <si>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</si>
  <si>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</si>
  <si>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</si>
  <si>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</si>
  <si>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</si>
  <si>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</si>
  <si>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</si>
  <si>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</si>
  <si>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</si>
  <si>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</si>
  <si>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</si>
  <si>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</si>
  <si>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</si>
  <si>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</si>
  <si>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</si>
  <si>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</si>
  <si>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</si>
  <si>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</si>
  <si>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</si>
  <si>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</si>
  <si>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</si>
  <si>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</si>
  <si>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</si>
  <si>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</si>
  <si>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</si>
  <si>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</si>
  <si>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</si>
  <si>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</si>
  <si>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</si>
  <si>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</si>
  <si>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</si>
  <si>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</si>
  <si>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</si>
  <si>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</si>
  <si>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</si>
  <si>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</si>
  <si>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</si>
  <si>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</si>
  <si>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</si>
  <si>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</si>
  <si>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</si>
  <si>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</si>
  <si>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</si>
  <si>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</si>
  <si>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</si>
  <si>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</si>
  <si>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</si>
  <si>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</si>
  <si>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</si>
  <si>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</si>
  <si>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</si>
  <si>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</si>
  <si>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</si>
  <si>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</si>
  <si>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</si>
  <si>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</si>
  <si>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</si>
  <si>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</si>
  <si>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</si>
  <si>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</si>
  <si>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</si>
  <si>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</si>
  <si>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</si>
  <si>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</si>
  <si>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</si>
  <si>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</si>
  <si>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</si>
  <si>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</si>
  <si>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</si>
  <si>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</si>
  <si>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</si>
  <si>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</si>
  <si>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</si>
  <si>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</si>
  <si>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</si>
  <si>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</si>
  <si>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</si>
  <si>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</si>
  <si>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</si>
  <si>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</si>
  <si>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</si>
  <si>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</si>
  <si>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</si>
  <si>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</si>
  <si>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</si>
  <si>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</si>
  <si>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</si>
  <si>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</si>
  <si>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</si>
  <si>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</si>
  <si>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</si>
  <si>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</si>
  <si>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</si>
  <si>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</si>
  <si>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</si>
  <si>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</si>
  <si>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</si>
  <si>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</si>
  <si>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</si>
  <si>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</si>
  <si>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</si>
  <si>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</si>
  <si>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</si>
  <si>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</si>
  <si>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</si>
  <si>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</si>
  <si>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</si>
  <si>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</si>
  <si>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</si>
  <si>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</si>
  <si>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</si>
  <si>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</si>
  <si>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</si>
  <si>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</si>
  <si>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</si>
  <si>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</si>
  <si>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</si>
  <si>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</si>
  <si>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</si>
  <si>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</si>
  <si>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</si>
  <si>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</si>
  <si>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</si>
  <si>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</si>
  <si>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</si>
  <si>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</si>
  <si>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</si>
  <si>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</si>
  <si>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</si>
  <si>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</si>
  <si>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</si>
  <si>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</si>
  <si>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</si>
  <si>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</si>
  <si>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</si>
  <si>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</si>
  <si>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</si>
  <si>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</si>
  <si>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</si>
  <si>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</si>
  <si>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</si>
  <si>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</si>
  <si>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</si>
  <si>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</si>
  <si>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</si>
  <si>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</si>
  <si>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</si>
  <si>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</si>
  <si>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</si>
  <si>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</si>
  <si>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</si>
  <si>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</si>
  <si>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</si>
  <si>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</si>
  <si>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</si>
  <si>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</si>
  <si>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</si>
  <si>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</si>
  <si>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</si>
  <si>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</si>
  <si>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</si>
  <si>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</si>
  <si>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</si>
  <si>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</si>
  <si>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</si>
  <si>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</si>
  <si>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</si>
  <si>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</si>
  <si>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</si>
  <si>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</si>
  <si>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</si>
  <si>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</si>
  <si>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</si>
  <si>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</si>
  <si>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</si>
  <si>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</si>
  <si>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</si>
  <si>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</si>
  <si>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</si>
  <si>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</si>
  <si>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</si>
  <si>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</si>
  <si>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</si>
  <si>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</si>
  <si>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</si>
  <si>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</si>
  <si>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</si>
  <si>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</si>
  <si>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</si>
  <si>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</si>
  <si>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</si>
  <si>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</si>
  <si>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</si>
  <si>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</si>
  <si>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</si>
  <si>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</si>
  <si>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</si>
  <si>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</si>
  <si>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</si>
  <si>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</si>
  <si>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</si>
  <si>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</si>
  <si>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</si>
  <si>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</si>
  <si>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</si>
  <si>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</si>
  <si>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</si>
  <si>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</si>
  <si>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</si>
  <si>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</si>
  <si>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</si>
  <si>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</si>
  <si>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</si>
  <si>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</si>
  <si>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</si>
  <si>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</si>
  <si>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</si>
  <si>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</si>
  <si>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</si>
  <si>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</si>
  <si>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</si>
  <si>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</si>
  <si>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</si>
  <si>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</si>
  <si>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</si>
  <si>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</si>
  <si>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</si>
  <si>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</si>
  <si>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</si>
  <si>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</si>
  <si>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</si>
  <si>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</si>
  <si>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</si>
  <si>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</si>
  <si>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</si>
  <si>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</si>
  <si>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</si>
  <si>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</si>
  <si>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</si>
  <si>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</si>
  <si>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</si>
  <si>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</si>
  <si>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</si>
  <si>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</si>
  <si>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</si>
  <si>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</si>
  <si>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</si>
  <si>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</si>
  <si>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</si>
  <si>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</si>
  <si>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</si>
  <si>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</si>
  <si>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</si>
  <si>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</si>
  <si>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</si>
  <si>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</si>
  <si>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</si>
  <si>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</si>
  <si>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</si>
  <si>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</si>
  <si>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</si>
  <si>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</si>
  <si>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</si>
  <si>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</si>
  <si>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</si>
  <si>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</si>
  <si>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</si>
  <si>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</si>
  <si>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</si>
  <si>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</si>
  <si>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</si>
  <si>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</si>
  <si>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</si>
  <si>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</si>
  <si>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</si>
  <si>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</si>
  <si>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</si>
  <si>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</si>
  <si>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</si>
  <si>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</si>
  <si>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</si>
  <si>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</si>
  <si>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</si>
  <si>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</si>
  <si>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</si>
  <si>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</si>
  <si>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</si>
  <si>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</si>
  <si>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</si>
  <si>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</si>
  <si>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</si>
  <si>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</si>
  <si>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</si>
  <si>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</si>
  <si>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</si>
  <si>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</si>
  <si>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</si>
  <si>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</si>
  <si>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</si>
  <si>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</si>
  <si>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</si>
  <si>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</si>
  <si>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</si>
  <si>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</si>
  <si>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</si>
  <si>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</si>
  <si>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</si>
  <si>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</si>
  <si>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</si>
  <si>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</si>
  <si>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</si>
  <si>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</si>
  <si>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</si>
  <si>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</si>
  <si>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</si>
  <si>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</si>
  <si>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</si>
  <si>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</si>
  <si>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</si>
  <si>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</si>
  <si>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</si>
  <si>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</si>
  <si>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</si>
  <si>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</si>
  <si>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</si>
  <si>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</si>
  <si>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</si>
  <si>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</si>
  <si>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</si>
  <si>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</si>
  <si>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</si>
  <si>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</si>
  <si>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</si>
  <si>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</si>
  <si>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</si>
  <si>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</si>
  <si>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</si>
  <si>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</si>
  <si>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</si>
  <si>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</si>
  <si>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</si>
  <si>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</si>
  <si>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</si>
  <si>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</si>
  <si>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</si>
  <si>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</si>
  <si>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</si>
  <si>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</si>
  <si>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</si>
  <si>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</si>
  <si>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</si>
  <si>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</si>
  <si>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</si>
  <si>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</si>
  <si>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</si>
  <si>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</si>
  <si>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</si>
  <si>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</si>
  <si>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</si>
  <si>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</si>
  <si>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</si>
  <si>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</si>
  <si>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</si>
  <si>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</si>
  <si>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</si>
  <si>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</si>
  <si>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</si>
  <si>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</si>
  <si>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</si>
  <si>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</si>
  <si>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</si>
  <si>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</si>
  <si>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</si>
  <si>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</si>
  <si>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</si>
  <si>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</si>
  <si>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</si>
  <si>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</si>
  <si>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</si>
  <si>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</si>
  <si>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</si>
  <si>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</si>
  <si>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</si>
  <si>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</si>
  <si>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</si>
  <si>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</si>
  <si>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</si>
  <si>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</si>
  <si>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</si>
  <si>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</si>
  <si>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</si>
  <si>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</si>
  <si>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</si>
  <si>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</si>
  <si>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</si>
  <si>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</si>
  <si>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</si>
  <si>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</si>
  <si>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</si>
  <si>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</si>
  <si>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</si>
  <si>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</si>
  <si>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</si>
  <si>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</si>
  <si>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</si>
  <si>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</si>
  <si>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</si>
  <si>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</si>
  <si>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</si>
  <si>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</si>
  <si>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</si>
  <si>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</si>
  <si>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</si>
  <si>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</si>
  <si>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</si>
  <si>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</si>
  <si>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</si>
  <si>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</si>
  <si>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</si>
  <si>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</si>
  <si>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</si>
  <si>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</si>
  <si>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</si>
  <si>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</si>
  <si>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</si>
  <si>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</si>
  <si>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</si>
  <si>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</si>
  <si>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</si>
  <si>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</si>
  <si>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</si>
  <si>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</si>
  <si>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</si>
  <si>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</si>
  <si>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</si>
  <si>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</si>
  <si>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</si>
  <si>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</si>
  <si>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</si>
  <si>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</si>
  <si>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</si>
  <si>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</si>
  <si>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</si>
  <si>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</si>
  <si>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</si>
  <si>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</si>
  <si>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</si>
  <si>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</si>
  <si>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</si>
  <si>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</si>
  <si>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</si>
  <si>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</si>
  <si>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</si>
  <si>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</si>
  <si>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</si>
  <si>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</si>
  <si>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</si>
  <si>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</si>
  <si>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</si>
  <si>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</si>
  <si>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</si>
  <si>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</si>
  <si>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</si>
  <si>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</si>
  <si>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</si>
  <si>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</si>
  <si>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</si>
  <si>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</si>
  <si>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</si>
  <si>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</si>
  <si>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</si>
  <si>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</si>
  <si>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</si>
  <si>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</si>
  <si>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</si>
  <si>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</si>
  <si>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</si>
  <si>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</si>
  <si>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</si>
  <si>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</si>
  <si>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</si>
  <si>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</si>
  <si>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</si>
  <si>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</si>
  <si>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</si>
  <si>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</si>
  <si>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</si>
  <si>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</si>
  <si>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</si>
  <si>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</si>
  <si>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</si>
  <si>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</si>
  <si>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</si>
  <si>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</si>
  <si>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</si>
  <si>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</si>
  <si>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</si>
  <si>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</si>
  <si>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</si>
  <si>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</si>
  <si>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</si>
  <si>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</si>
  <si>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</si>
  <si>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</si>
  <si>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</si>
  <si>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</si>
  <si>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</si>
  <si>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</si>
  <si>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</si>
  <si>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</si>
  <si>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</si>
  <si>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</si>
  <si>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</si>
  <si>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</si>
  <si>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</si>
  <si>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</si>
  <si>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</si>
  <si>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</si>
  <si>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</si>
  <si>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</si>
  <si>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</si>
  <si>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</si>
  <si>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</si>
  <si>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</si>
  <si>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</si>
  <si>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</si>
  <si>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</si>
  <si>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</si>
  <si>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</si>
  <si>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</si>
  <si>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</si>
  <si>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</si>
  <si>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</si>
  <si>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</si>
  <si>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</si>
  <si>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</si>
  <si>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</si>
  <si>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</si>
  <si>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</si>
  <si>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</si>
  <si>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</si>
  <si>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</si>
  <si>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</si>
  <si>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</si>
  <si>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</si>
  <si>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</si>
  <si>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</si>
  <si>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</si>
  <si>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</si>
  <si>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</si>
  <si>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</si>
  <si>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</si>
  <si>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</si>
  <si>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</si>
  <si>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</si>
  <si>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</si>
  <si>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</si>
  <si>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</si>
  <si>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</si>
  <si>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</si>
  <si>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</si>
  <si>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</si>
  <si>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</si>
  <si>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</si>
  <si>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</si>
  <si>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</si>
  <si>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</si>
  <si>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</si>
  <si>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</si>
  <si>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</si>
  <si>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</si>
  <si>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</si>
  <si>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</si>
  <si>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</si>
  <si>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</si>
  <si>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</si>
  <si>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</si>
  <si>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</si>
  <si>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</si>
  <si>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</si>
  <si>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</si>
  <si>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</si>
  <si>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</si>
  <si>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</si>
  <si>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</si>
  <si>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</si>
  <si>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</si>
  <si>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</si>
  <si>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</si>
  <si>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</si>
  <si>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</si>
  <si>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</si>
  <si>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</si>
  <si>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</si>
  <si>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</si>
  <si>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</si>
  <si>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</si>
  <si>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</si>
  <si>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</si>
  <si>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</si>
  <si>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</si>
  <si>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</si>
  <si>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</si>
  <si>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</si>
  <si>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</si>
  <si>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</si>
  <si>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</si>
  <si>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</si>
  <si>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</si>
  <si>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</si>
  <si>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</si>
  <si>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</si>
  <si>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</si>
  <si>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</si>
  <si>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</si>
  <si>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</si>
  <si>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</si>
  <si>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</si>
  <si>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</si>
  <si>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</si>
  <si>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</si>
  <si>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</si>
  <si>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</si>
  <si>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</si>
  <si>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</si>
  <si>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</si>
  <si>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</si>
  <si>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</si>
  <si>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</si>
  <si>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</si>
  <si>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</si>
  <si>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</si>
  <si>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</si>
  <si>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</si>
  <si>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</si>
  <si>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</si>
  <si>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</si>
  <si>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</si>
  <si>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</si>
  <si>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</si>
  <si>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</si>
  <si>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</si>
  <si>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</si>
  <si>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</si>
  <si>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</si>
  <si>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</si>
  <si>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</si>
  <si>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</si>
  <si>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</si>
  <si>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</si>
  <si>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</si>
  <si>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</si>
  <si>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</si>
  <si>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</si>
  <si>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</si>
  <si>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</si>
  <si>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</si>
  <si>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</si>
  <si>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</si>
  <si>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</si>
  <si>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</si>
  <si>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</si>
  <si>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</si>
  <si>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</si>
  <si>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</si>
  <si>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</si>
  <si>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</si>
  <si>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</si>
  <si>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</si>
  <si>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</si>
  <si>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</si>
  <si>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</si>
  <si>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</si>
  <si>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</si>
  <si>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</si>
  <si>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</si>
  <si>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</si>
  <si>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</si>
  <si>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</si>
  <si>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</si>
  <si>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</si>
  <si>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</si>
  <si>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</si>
  <si>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</si>
  <si>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</si>
  <si>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</si>
  <si>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</si>
  <si>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</si>
  <si>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</si>
  <si>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</si>
  <si>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</si>
  <si>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</si>
  <si>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</si>
  <si>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</si>
  <si>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</si>
  <si>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</si>
  <si>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</si>
  <si>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</si>
  <si>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</si>
  <si>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</si>
  <si>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</si>
  <si>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</si>
  <si>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</si>
  <si>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</si>
  <si>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</si>
  <si>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</si>
  <si>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</si>
  <si>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</si>
  <si>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</si>
  <si>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</si>
  <si>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</si>
  <si>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</si>
  <si>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</si>
  <si>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</si>
  <si>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</si>
  <si>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</si>
  <si>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</si>
  <si>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</si>
  <si>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</si>
  <si>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</si>
  <si>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</si>
  <si>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</si>
  <si>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</si>
  <si>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</si>
  <si>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</si>
  <si>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</si>
  <si>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</si>
  <si>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</si>
  <si>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</si>
  <si>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</si>
  <si>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</si>
  <si>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</si>
  <si>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</si>
  <si>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</si>
  <si>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</si>
  <si>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</si>
  <si>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</si>
  <si>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</si>
  <si>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</si>
  <si>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</si>
  <si>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</si>
  <si>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</si>
  <si>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</si>
  <si>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</si>
  <si>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</si>
  <si>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</si>
  <si>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</si>
  <si>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</si>
  <si>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</si>
  <si>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</si>
  <si>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</si>
  <si>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</si>
  <si>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</si>
  <si>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</si>
  <si>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</si>
  <si>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</si>
  <si>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</si>
  <si>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</si>
  <si>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</si>
  <si>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</si>
  <si>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</si>
  <si>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</si>
  <si>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</si>
  <si>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</si>
  <si>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</si>
  <si>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</si>
  <si>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</si>
  <si>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</si>
  <si>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</si>
  <si>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</si>
  <si>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</si>
  <si>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</si>
  <si>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</si>
  <si>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</si>
  <si>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</si>
  <si>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</si>
  <si>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</si>
  <si>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</si>
  <si>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</si>
  <si>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</si>
  <si>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</si>
  <si>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</si>
  <si>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</si>
  <si>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</si>
  <si>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</si>
  <si>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</si>
  <si>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</si>
  <si>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</si>
  <si>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</si>
  <si>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</si>
  <si>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</si>
  <si>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</si>
  <si>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</si>
  <si>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</si>
  <si>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</si>
  <si>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</si>
  <si>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</si>
  <si>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</si>
  <si>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</si>
  <si>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</si>
  <si>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</si>
  <si>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</si>
  <si>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</si>
  <si>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</si>
  <si>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</si>
  <si>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</si>
  <si>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</si>
  <si>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</si>
  <si>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</si>
  <si>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</si>
  <si>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</si>
  <si>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</si>
  <si>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</si>
  <si>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</si>
  <si>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</si>
  <si>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</si>
  <si>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</si>
  <si>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</si>
  <si>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</si>
  <si>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</si>
  <si>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</si>
  <si>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</si>
  <si>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</si>
  <si>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</si>
  <si>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</si>
  <si>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</si>
  <si>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</si>
  <si>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</si>
  <si>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</si>
  <si>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</si>
  <si>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</si>
  <si>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</si>
  <si>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</si>
  <si>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</si>
  <si>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</si>
  <si>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</si>
  <si>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</si>
  <si>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</si>
  <si>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</si>
  <si>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</si>
  <si>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</si>
  <si>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</si>
  <si>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</si>
  <si>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</si>
  <si>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</si>
  <si>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</si>
  <si>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</si>
  <si>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</si>
  <si>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</si>
  <si>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</si>
  <si>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</si>
  <si>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</si>
  <si>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</si>
  <si>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</si>
  <si>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</si>
  <si>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</si>
  <si>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</si>
  <si>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</si>
  <si>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</si>
  <si>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</si>
  <si>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</si>
  <si>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</si>
  <si>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</si>
  <si>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</si>
  <si>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</si>
  <si>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</si>
  <si>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</si>
  <si>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</si>
  <si>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</si>
  <si>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</si>
  <si>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</si>
  <si>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</si>
  <si>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</si>
  <si>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</si>
  <si>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</si>
  <si>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</si>
  <si>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</si>
  <si>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</si>
  <si>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</si>
  <si>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</si>
  <si>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</si>
  <si>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</si>
  <si>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</si>
  <si>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</si>
  <si>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</si>
  <si>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</si>
  <si>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</si>
  <si>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</si>
  <si>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</si>
  <si>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</si>
  <si>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</si>
  <si>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</si>
  <si>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</si>
  <si>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</si>
  <si>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</si>
  <si>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</si>
  <si>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</si>
  <si>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</si>
  <si>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</si>
  <si>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</si>
  <si>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</si>
  <si>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</si>
  <si>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</si>
  <si>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</si>
  <si>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</si>
  <si>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</si>
  <si>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</si>
  <si>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</si>
  <si>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</si>
  <si>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</si>
  <si>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</si>
  <si>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</si>
  <si>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</si>
  <si>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</si>
  <si>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</si>
  <si>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</si>
  <si>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</si>
  <si>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</si>
  <si>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</si>
  <si>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</si>
  <si>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</si>
  <si>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</si>
  <si>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</si>
  <si>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</si>
  <si>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</si>
  <si>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</si>
  <si>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</si>
  <si>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</si>
  <si>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</si>
  <si>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</si>
  <si>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</si>
  <si>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</si>
  <si>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</si>
  <si>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</si>
  <si>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</si>
  <si>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</si>
  <si>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</si>
  <si>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</si>
  <si>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</si>
  <si>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</si>
  <si>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</si>
  <si>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</si>
  <si>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</si>
  <si>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</si>
  <si>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</si>
  <si>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</si>
  <si>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</si>
  <si>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</si>
  <si>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</si>
  <si>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</si>
  <si>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</si>
  <si>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</si>
  <si>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</si>
  <si>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</si>
  <si>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</si>
  <si>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</si>
  <si>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</si>
  <si>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</si>
  <si>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</si>
  <si>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</si>
  <si>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</si>
  <si>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</si>
  <si>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</si>
  <si>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</si>
  <si>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</si>
  <si>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</si>
  <si>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</si>
  <si>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</si>
  <si>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</si>
  <si>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</si>
  <si>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</si>
  <si>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</si>
  <si>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</si>
  <si>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</si>
  <si>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</si>
  <si>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</si>
  <si>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</si>
  <si>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</si>
  <si>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</si>
  <si>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</si>
  <si>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</si>
  <si>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</si>
  <si>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</si>
  <si>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</si>
  <si>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</si>
  <si>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</si>
  <si>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</si>
  <si>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</si>
  <si>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</si>
  <si>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</si>
  <si>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</si>
  <si>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</si>
  <si>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</si>
  <si>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</si>
  <si>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</si>
  <si>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</si>
  <si>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</si>
  <si>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</si>
  <si>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</si>
  <si>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</si>
  <si>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</si>
  <si>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</si>
  <si>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</si>
  <si>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</si>
  <si>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</si>
  <si>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</si>
  <si>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</si>
  <si>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</si>
  <si>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</si>
  <si>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</si>
  <si>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</si>
  <si>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</si>
  <si>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</si>
  <si>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</si>
  <si>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</si>
  <si>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</si>
  <si>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</si>
  <si>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</si>
  <si>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</si>
  <si>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</si>
  <si>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</si>
  <si>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</si>
  <si>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</si>
  <si>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</si>
  <si>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</si>
  <si>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</si>
  <si>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</si>
  <si>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</si>
  <si>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</si>
  <si>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</si>
  <si>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</si>
  <si>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</si>
  <si>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</si>
  <si>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</si>
  <si>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</si>
  <si>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</si>
  <si>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</si>
  <si>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</si>
  <si>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</si>
  <si>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</si>
  <si>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</si>
  <si>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</si>
  <si>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</si>
  <si>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</si>
  <si>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</si>
  <si>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</si>
  <si>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</si>
  <si>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</si>
  <si>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</si>
  <si>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</si>
  <si>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</si>
  <si>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</si>
  <si>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</si>
  <si>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</si>
  <si>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</si>
  <si>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</si>
  <si>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</si>
  <si>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</si>
  <si>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</si>
  <si>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</si>
  <si>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</si>
  <si>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</si>
  <si>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</si>
  <si>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</si>
  <si>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</si>
  <si>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</si>
  <si>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</si>
  <si>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</si>
  <si>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</si>
  <si>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</si>
  <si>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</si>
  <si>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</si>
  <si>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</si>
  <si>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</si>
  <si>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</si>
  <si>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</si>
  <si>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</si>
  <si>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</si>
  <si>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</si>
  <si>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</si>
  <si>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</si>
  <si>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</si>
  <si>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</si>
  <si>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</si>
  <si>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</si>
  <si>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</si>
  <si>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</si>
  <si>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</si>
  <si>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</si>
  <si>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</si>
  <si>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</si>
  <si>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</si>
  <si>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</si>
  <si>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</si>
  <si>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</si>
  <si>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</si>
  <si>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</si>
  <si>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</si>
  <si>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</si>
  <si>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</si>
  <si>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</si>
  <si>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</si>
  <si>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</si>
  <si>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</si>
  <si>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</si>
  <si>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</si>
  <si>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</si>
  <si>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</si>
  <si>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</si>
  <si>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</si>
  <si>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</si>
  <si>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</si>
  <si>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</si>
  <si>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</si>
  <si>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</si>
  <si>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</si>
  <si>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</si>
  <si>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</si>
  <si>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</si>
  <si>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</si>
  <si>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</si>
  <si>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</si>
  <si>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</si>
  <si>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</si>
  <si>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</si>
  <si>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</si>
  <si>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</si>
  <si>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</si>
  <si>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</si>
  <si>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</si>
  <si>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</si>
  <si>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</si>
  <si>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</si>
  <si>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</si>
  <si>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</si>
  <si>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</si>
  <si>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</si>
  <si>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</si>
  <si>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</si>
  <si>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</si>
  <si>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</si>
  <si>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</si>
  <si>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</si>
  <si>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</si>
  <si>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</si>
  <si>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</si>
  <si>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</si>
  <si>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</si>
  <si>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</si>
  <si>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</si>
  <si>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</si>
  <si>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</si>
  <si>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</si>
  <si>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</si>
  <si>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</si>
  <si>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</si>
  <si>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</si>
  <si>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</si>
  <si>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</si>
  <si>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</si>
  <si>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</si>
  <si>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</si>
  <si>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</si>
  <si>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</si>
  <si>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</si>
  <si>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</si>
  <si>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</si>
  <si>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</si>
  <si>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</si>
  <si>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</si>
  <si>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</si>
  <si>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</si>
  <si>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</si>
  <si>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</si>
  <si>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</si>
  <si>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</si>
  <si>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</si>
  <si>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</si>
  <si>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</si>
  <si>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</si>
  <si>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</si>
  <si>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</si>
  <si>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</si>
  <si>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</si>
  <si>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</si>
  <si>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</si>
  <si>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</si>
  <si>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</si>
  <si>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</si>
  <si>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</si>
  <si>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</si>
  <si>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</si>
  <si>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</si>
  <si>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</si>
  <si>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</si>
  <si>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</si>
  <si>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</si>
  <si>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</si>
  <si>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</si>
  <si>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</si>
  <si>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</si>
  <si>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</si>
  <si>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</si>
  <si>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</si>
  <si>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</si>
  <si>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</si>
  <si>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</si>
  <si>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</si>
  <si>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</si>
  <si>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</si>
  <si>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</si>
  <si>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</si>
  <si>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</si>
  <si>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</si>
  <si>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</si>
  <si>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</si>
  <si>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</si>
  <si>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</si>
  <si>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</si>
  <si>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</si>
  <si>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</si>
  <si>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</si>
  <si>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</si>
  <si>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</si>
  <si>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</si>
  <si>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</si>
  <si>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</si>
  <si>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</si>
  <si>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</si>
  <si>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</si>
  <si>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</si>
  <si>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</si>
  <si>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</si>
  <si>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</si>
  <si>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</si>
  <si>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</si>
  <si>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</si>
  <si>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</si>
  <si>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</si>
  <si>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</si>
  <si>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</si>
  <si>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</si>
  <si>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</si>
  <si>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</si>
  <si>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</si>
  <si>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</si>
  <si>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</si>
  <si>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</si>
  <si>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</si>
  <si>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</si>
  <si>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</si>
  <si>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</si>
  <si>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</si>
  <si>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</si>
  <si>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</si>
  <si>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</si>
  <si>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</si>
  <si>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</si>
  <si>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</si>
  <si>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</si>
  <si>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</si>
  <si>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</si>
  <si>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</si>
  <si>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</si>
  <si>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</si>
  <si>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</si>
  <si>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</si>
  <si>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</si>
  <si>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</si>
  <si>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</si>
  <si>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</si>
  <si>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</si>
  <si>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</si>
  <si>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</si>
  <si>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</si>
  <si>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</si>
  <si>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</si>
  <si>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</si>
  <si>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</si>
  <si>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</si>
  <si>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</si>
  <si>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</si>
  <si>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</si>
  <si>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</si>
  <si>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</si>
  <si>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</si>
  <si>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</si>
  <si>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</si>
  <si>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</si>
  <si>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</si>
  <si>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</si>
  <si>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</si>
  <si>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</si>
  <si>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</si>
  <si>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</si>
  <si>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</si>
  <si>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</si>
  <si>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</si>
  <si>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</si>
  <si>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</si>
  <si>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</si>
  <si>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</si>
  <si>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</si>
  <si>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</si>
  <si>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</si>
  <si>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</si>
  <si>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</si>
  <si>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</si>
  <si>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</si>
  <si>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</si>
  <si>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</si>
  <si>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</si>
  <si>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</si>
  <si>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</si>
  <si>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</si>
  <si>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</si>
  <si>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</si>
  <si>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</si>
  <si>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</si>
  <si>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</si>
  <si>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</si>
  <si>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</si>
  <si>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</si>
  <si>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</si>
  <si>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</si>
  <si>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</si>
  <si>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</si>
  <si>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</si>
  <si>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</si>
  <si>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</si>
  <si>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</si>
  <si>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</si>
  <si>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</si>
  <si>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</si>
  <si>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</si>
  <si>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</si>
  <si>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</si>
  <si>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</si>
  <si>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</si>
  <si>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</si>
  <si>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</si>
  <si>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</si>
  <si>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</si>
  <si>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</si>
  <si>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</si>
  <si>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</si>
  <si>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</si>
  <si>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</si>
  <si>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</si>
  <si>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</si>
  <si>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</si>
  <si>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</si>
  <si>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</si>
  <si>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</si>
  <si>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</si>
  <si>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</si>
  <si>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</si>
  <si>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</si>
  <si>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</si>
  <si>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</si>
  <si>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</si>
  <si>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</si>
  <si>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</si>
  <si>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</si>
  <si>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</si>
  <si>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</si>
  <si>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</si>
  <si>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</si>
  <si>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</si>
  <si>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</si>
  <si>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</si>
  <si>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</si>
  <si>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</si>
  <si>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</si>
  <si>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</si>
  <si>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</si>
  <si>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</si>
  <si>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</si>
  <si>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</si>
  <si>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</si>
  <si>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</si>
  <si>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</si>
  <si>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</si>
  <si>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</si>
  <si>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</si>
  <si>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</si>
  <si>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</si>
  <si>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</si>
  <si>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</si>
  <si>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</si>
  <si>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</si>
  <si>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</si>
  <si>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</si>
  <si>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</si>
  <si>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</si>
  <si>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</si>
  <si>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</si>
  <si>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</si>
  <si>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</si>
  <si>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</si>
  <si>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</si>
  <si>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</si>
  <si>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</si>
  <si>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</si>
  <si>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</si>
  <si>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</si>
  <si>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</si>
  <si>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</si>
  <si>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</si>
  <si>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</si>
  <si>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</si>
  <si>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</si>
  <si>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</si>
  <si>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</si>
  <si>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</si>
  <si>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</si>
  <si>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</si>
  <si>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</si>
  <si>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</si>
  <si>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</si>
  <si>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</si>
  <si>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</si>
  <si>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</si>
  <si>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</si>
  <si>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</si>
  <si>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</si>
  <si>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</si>
  <si>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</si>
  <si>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</si>
  <si>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</si>
  <si>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</si>
  <si>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</si>
  <si>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</si>
  <si>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</si>
  <si>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</si>
  <si>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</si>
  <si>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</si>
  <si>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</si>
  <si>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</si>
  <si>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</si>
  <si>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</si>
  <si>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</si>
  <si>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</si>
  <si>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</si>
  <si>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</si>
  <si>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</si>
  <si>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</si>
  <si>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</si>
  <si>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</si>
  <si>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</si>
  <si>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</si>
  <si>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</si>
  <si>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</si>
  <si>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</si>
  <si>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</si>
  <si>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</si>
  <si>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</si>
  <si>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</si>
  <si>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</si>
  <si>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</si>
  <si>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</si>
  <si>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</si>
  <si>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</si>
  <si>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</si>
  <si>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</si>
  <si>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</si>
  <si>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</si>
  <si>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</si>
  <si>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</si>
  <si>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</si>
  <si>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</si>
  <si>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</si>
  <si>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</si>
  <si>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</si>
  <si>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</si>
  <si>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</si>
  <si>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</si>
  <si>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</si>
  <si>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</si>
  <si>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</si>
  <si>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</si>
  <si>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</si>
  <si>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</si>
  <si>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</si>
  <si>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</si>
  <si>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</si>
  <si>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</si>
  <si>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</si>
  <si>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</si>
  <si>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</si>
  <si>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</si>
  <si>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</si>
  <si>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</si>
  <si>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</si>
  <si>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</si>
  <si>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</si>
  <si>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</si>
  <si>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</si>
  <si>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</si>
  <si>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</si>
  <si>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</si>
  <si>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</si>
  <si>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</si>
  <si>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</si>
  <si>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</si>
  <si>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</si>
  <si>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</si>
  <si>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</si>
  <si>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</si>
  <si>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</si>
  <si>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</si>
  <si>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</si>
  <si>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</si>
  <si>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</si>
  <si>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</si>
  <si>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</si>
  <si>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</si>
  <si>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</si>
  <si>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</si>
  <si>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</si>
  <si>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</si>
  <si>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</si>
  <si>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</si>
  <si>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</si>
  <si>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</si>
  <si>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</si>
  <si>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</si>
  <si>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</si>
  <si>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</si>
  <si>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</si>
  <si>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</si>
  <si>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</si>
  <si>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</si>
  <si>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</si>
  <si>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</si>
  <si>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</si>
  <si>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</si>
  <si>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</si>
  <si>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</si>
  <si>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</si>
  <si>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</si>
  <si>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</si>
  <si>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</si>
  <si>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</si>
  <si>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</si>
  <si>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</si>
  <si>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</si>
  <si>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</si>
  <si>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</si>
  <si>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</si>
  <si>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</si>
  <si>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</si>
  <si>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</si>
  <si>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</si>
  <si>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</si>
  <si>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</si>
  <si>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</si>
  <si>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</si>
  <si>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</si>
  <si>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</si>
  <si>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</si>
  <si>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</si>
  <si>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</si>
  <si>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</si>
  <si>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</si>
  <si>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</si>
  <si>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</si>
  <si>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</si>
  <si>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</si>
  <si>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</si>
  <si>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</si>
  <si>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</si>
  <si>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</si>
  <si>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</si>
  <si>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</si>
  <si>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</si>
  <si>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</si>
  <si>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</si>
  <si>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</si>
  <si>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</si>
  <si>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</si>
  <si>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</si>
  <si>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</si>
  <si>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</si>
  <si>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</si>
  <si>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</si>
  <si>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</si>
  <si>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</si>
  <si>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</si>
  <si>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</si>
  <si>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</si>
  <si>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</si>
  <si>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</si>
  <si>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</si>
  <si>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</si>
  <si>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</si>
  <si>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</si>
  <si>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</si>
  <si>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</si>
  <si>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</si>
  <si>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</si>
  <si>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</si>
  <si>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</si>
  <si>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</si>
  <si>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</si>
  <si>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</si>
  <si>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</si>
  <si>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</si>
  <si>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</si>
  <si>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</si>
  <si>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</si>
  <si>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</si>
  <si>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</si>
  <si>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</si>
  <si>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</si>
  <si>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</si>
  <si>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</si>
  <si>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</si>
  <si>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</si>
  <si>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</si>
  <si>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</si>
  <si>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</si>
  <si>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</si>
  <si>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</si>
  <si>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</si>
  <si>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</si>
  <si>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</si>
  <si>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</si>
  <si>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</si>
  <si>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</si>
  <si>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</si>
  <si>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</si>
  <si>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</si>
  <si>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</si>
  <si>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</si>
  <si>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</si>
  <si>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</si>
  <si>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</si>
  <si>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</si>
  <si>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</si>
  <si>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</si>
  <si>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</si>
  <si>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</si>
  <si>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</si>
  <si>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</si>
  <si>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</si>
  <si>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</si>
  <si>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</si>
  <si>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</si>
  <si>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</si>
  <si>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</si>
  <si>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</si>
  <si>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</si>
  <si>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</si>
  <si>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</si>
  <si>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</si>
  <si>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</si>
  <si>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</si>
  <si>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</si>
  <si>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</si>
  <si>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</si>
  <si>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</si>
  <si>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</si>
  <si>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</si>
  <si>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</si>
  <si>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</si>
  <si>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</si>
  <si>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</si>
  <si>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</si>
  <si>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</si>
  <si>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</si>
  <si>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</si>
  <si>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</si>
  <si>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</si>
  <si>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</si>
  <si>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</si>
  <si>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</si>
  <si>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</si>
  <si>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</si>
  <si>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</si>
  <si>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</si>
  <si>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</si>
  <si>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</si>
  <si>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</si>
  <si>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</si>
  <si>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</si>
  <si>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</si>
  <si>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</si>
  <si>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</si>
  <si>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</si>
  <si>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</si>
  <si>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</si>
  <si>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</si>
  <si>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</si>
  <si>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</si>
  <si>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</si>
  <si>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</si>
  <si>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</si>
  <si>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</si>
  <si>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</si>
  <si>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</si>
  <si>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</si>
  <si>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</si>
  <si>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</si>
  <si>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</si>
  <si>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</si>
  <si>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</si>
  <si>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</si>
  <si>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</si>
  <si>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</si>
  <si>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</si>
  <si>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</si>
  <si>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</si>
  <si>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</si>
  <si>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</si>
  <si>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</si>
  <si>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</si>
  <si>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</si>
  <si>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</si>
  <si>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</si>
  <si>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</si>
  <si>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</si>
  <si>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</si>
  <si>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</si>
  <si>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</si>
  <si>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</si>
  <si>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</si>
  <si>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</si>
  <si>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</si>
  <si>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</si>
  <si>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</si>
  <si>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</si>
  <si>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</si>
  <si>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</si>
  <si>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</si>
  <si>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</si>
  <si>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</si>
  <si>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</si>
  <si>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</si>
  <si>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</si>
  <si>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</si>
  <si>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</si>
  <si>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</si>
  <si>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</si>
  <si>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</si>
  <si>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</si>
  <si>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</si>
  <si>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</si>
  <si>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</si>
  <si>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</si>
  <si>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</si>
  <si>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</si>
  <si>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</si>
  <si>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</si>
  <si>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</si>
  <si>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</si>
  <si>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</si>
  <si>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</si>
  <si>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</si>
  <si>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</si>
  <si>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</si>
  <si>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</si>
  <si>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</si>
  <si>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</si>
  <si>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</si>
  <si>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</si>
  <si>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</si>
  <si>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</si>
  <si>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</si>
  <si>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</si>
  <si>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</si>
  <si>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</si>
  <si>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</si>
  <si>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</si>
  <si>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</si>
  <si>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</si>
  <si>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</si>
  <si>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</si>
  <si>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</si>
  <si>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</si>
  <si>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</si>
  <si>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</si>
  <si>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</si>
  <si>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</si>
  <si>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</si>
  <si>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</si>
  <si>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</si>
  <si>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</si>
  <si>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</si>
  <si>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</si>
  <si>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</si>
  <si>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</si>
  <si>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</si>
  <si>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</si>
  <si>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</si>
  <si>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</si>
  <si>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</si>
  <si>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</si>
  <si>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</si>
  <si>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</si>
  <si>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</si>
  <si>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</si>
  <si>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</si>
  <si>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</si>
  <si>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</si>
  <si>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</si>
  <si>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</si>
  <si>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</si>
  <si>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</si>
  <si>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</si>
  <si>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</si>
  <si>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</si>
  <si>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</si>
  <si>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</si>
  <si>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</si>
  <si>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</si>
  <si>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</si>
  <si>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</si>
  <si>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</si>
  <si>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</si>
  <si>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</si>
  <si>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</si>
  <si>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</si>
  <si>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</si>
  <si>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</si>
  <si>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</si>
  <si>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</si>
  <si>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</si>
  <si>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</si>
  <si>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</si>
  <si>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</si>
  <si>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</si>
  <si>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</si>
  <si>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</si>
  <si>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</si>
  <si>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</si>
  <si>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</si>
  <si>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</si>
  <si>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</si>
  <si>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</si>
  <si>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</si>
  <si>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</si>
  <si>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</si>
  <si>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</si>
  <si>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</si>
  <si>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</si>
  <si>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</si>
  <si>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</si>
  <si>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</si>
  <si>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</si>
  <si>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</si>
  <si>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</si>
  <si>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</si>
  <si>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</si>
  <si>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</si>
  <si>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</si>
  <si>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</si>
  <si>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</si>
  <si>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</si>
  <si>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</si>
  <si>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</si>
  <si>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</si>
  <si>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</si>
  <si>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</si>
  <si>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</si>
  <si>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</si>
  <si>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</si>
  <si>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</si>
  <si>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</si>
  <si>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</si>
  <si>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</si>
  <si>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</si>
  <si>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</si>
  <si>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</si>
  <si>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</si>
  <si>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</si>
  <si>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</si>
  <si>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</si>
  <si>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</si>
  <si>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</si>
  <si>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</si>
  <si>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</si>
  <si>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</si>
  <si>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</si>
  <si>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</si>
  <si>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</si>
  <si>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</si>
  <si>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</si>
  <si>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</si>
  <si>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</si>
  <si>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</si>
  <si>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</si>
  <si>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</si>
  <si>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</si>
  <si>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</si>
  <si>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</si>
  <si>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</si>
  <si>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</si>
  <si>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</si>
  <si>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</si>
  <si>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</si>
  <si>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</si>
  <si>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</si>
  <si>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</si>
  <si>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</si>
  <si>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</si>
  <si>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</si>
  <si>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</si>
  <si>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</si>
  <si>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</si>
  <si>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</si>
  <si>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</si>
  <si>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</si>
  <si>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</si>
  <si>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</si>
  <si>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</si>
  <si>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</si>
  <si>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</si>
  <si>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</si>
  <si>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</si>
  <si>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</si>
  <si>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</si>
  <si>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</si>
  <si>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</si>
  <si>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</si>
  <si>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</si>
  <si>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</si>
  <si>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</si>
  <si>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</si>
  <si>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</si>
  <si>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</si>
  <si>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</si>
  <si>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</si>
  <si>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</si>
  <si>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</si>
  <si>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</si>
  <si>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</si>
  <si>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</si>
  <si>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</si>
  <si>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</si>
  <si>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</si>
  <si>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</si>
  <si>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</si>
  <si>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</si>
  <si>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</si>
  <si>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</si>
  <si>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</si>
  <si>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</si>
  <si>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</si>
  <si>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</si>
  <si>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</si>
  <si>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</si>
  <si>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</si>
  <si>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</si>
  <si>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</si>
  <si>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</si>
  <si>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</si>
  <si>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</si>
  <si>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</si>
  <si>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</si>
  <si>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</si>
  <si>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</si>
  <si>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</si>
  <si>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</si>
  <si>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</si>
  <si>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</si>
  <si>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</si>
  <si>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</si>
  <si>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</si>
  <si>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</si>
  <si>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</si>
  <si>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</si>
  <si>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</si>
  <si>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</si>
  <si>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</si>
  <si>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</si>
  <si>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</si>
  <si>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</si>
  <si>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</si>
  <si>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</si>
  <si>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</si>
  <si>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</si>
  <si>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</si>
  <si>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</si>
  <si>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</si>
  <si>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</si>
  <si>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</si>
  <si>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</si>
  <si>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</si>
  <si>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</si>
  <si>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</si>
  <si>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</si>
  <si>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</si>
  <si>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</si>
  <si>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</si>
  <si>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</si>
  <si>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</si>
  <si>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</si>
  <si>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</si>
  <si>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</si>
  <si>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</si>
  <si>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</si>
  <si>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</si>
  <si>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</si>
  <si>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</si>
  <si>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</si>
  <si>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</si>
  <si>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</si>
  <si>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</si>
  <si>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</si>
  <si>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</si>
  <si>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</si>
  <si>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</si>
  <si>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</si>
  <si>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</si>
  <si>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</si>
  <si>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</si>
  <si>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</si>
  <si>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</si>
  <si>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</si>
  <si>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</si>
  <si>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</si>
  <si>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</si>
  <si>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</si>
  <si>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</si>
  <si>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</si>
  <si>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</si>
  <si>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</si>
  <si>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</si>
  <si>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</si>
  <si>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</si>
  <si>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</si>
  <si>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</si>
  <si>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</si>
  <si>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</si>
  <si>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</si>
  <si>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</si>
  <si>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</si>
  <si>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</si>
  <si>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</si>
  <si>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</si>
  <si>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</si>
  <si>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</si>
  <si>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</si>
  <si>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</si>
  <si>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</si>
  <si>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</si>
  <si>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</si>
  <si>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</si>
  <si>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</si>
  <si>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</si>
  <si>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</si>
  <si>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</si>
  <si>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</si>
  <si>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</si>
  <si>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</si>
  <si>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</si>
  <si>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</si>
  <si>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</si>
  <si>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</si>
  <si>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</si>
  <si>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</si>
  <si>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</si>
  <si>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</si>
  <si>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</si>
  <si>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</si>
  <si>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</si>
  <si>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</si>
  <si>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</si>
  <si>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</si>
  <si>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</si>
  <si>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</si>
  <si>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</si>
  <si>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</si>
  <si>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</si>
  <si>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</si>
  <si>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</si>
  <si>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</si>
  <si>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</si>
  <si>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</si>
  <si>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</si>
  <si>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</si>
  <si>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</si>
  <si>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</si>
  <si>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</si>
  <si>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</si>
  <si>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</si>
  <si>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</si>
  <si>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</si>
  <si>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</si>
  <si>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</si>
  <si>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</si>
  <si>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</si>
  <si>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</si>
  <si>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</si>
  <si>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</si>
  <si>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</si>
  <si>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</si>
  <si>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</si>
  <si>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</si>
  <si>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</si>
  <si>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</si>
  <si>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</si>
  <si>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</si>
  <si>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</si>
  <si>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</si>
  <si>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</si>
  <si>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</si>
  <si>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</si>
  <si>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</si>
  <si>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</si>
  <si>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</si>
  <si>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</si>
  <si>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</si>
  <si>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</si>
  <si>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</si>
  <si>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</si>
  <si>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</si>
  <si>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</si>
  <si>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</si>
  <si>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</si>
  <si>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</si>
  <si>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</si>
  <si>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</si>
  <si>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</si>
  <si>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</si>
  <si>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</si>
  <si>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</si>
  <si>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</si>
  <si>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</si>
  <si>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</si>
  <si>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</si>
  <si>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</si>
  <si>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</si>
  <si>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</si>
  <si>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</si>
  <si>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</si>
  <si>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</si>
  <si>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</si>
  <si>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</si>
  <si>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</si>
  <si>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</si>
  <si>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</si>
  <si>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</si>
  <si>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</si>
  <si>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</si>
  <si>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</si>
  <si>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</si>
  <si>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</si>
  <si>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</si>
  <si>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</si>
  <si>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</si>
  <si>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</si>
  <si>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</si>
  <si>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</si>
  <si>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</si>
  <si>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</si>
  <si>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</si>
  <si>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</si>
  <si>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</si>
  <si>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</si>
  <si>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</si>
  <si>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</si>
  <si>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</si>
  <si>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</si>
  <si>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</si>
  <si>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</si>
  <si>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</si>
  <si>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</si>
  <si>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</si>
  <si>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</si>
  <si>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</si>
  <si>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</si>
  <si>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</si>
  <si>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</si>
  <si>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</si>
  <si>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</si>
  <si>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</si>
  <si>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</si>
  <si>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</si>
  <si>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</si>
  <si>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</si>
  <si>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</si>
  <si>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</si>
  <si>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</si>
  <si>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</si>
  <si>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</si>
  <si>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</si>
  <si>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</si>
  <si>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</si>
  <si>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</si>
  <si>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</si>
  <si>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</si>
  <si>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</si>
  <si>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</si>
  <si>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</si>
  <si>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</si>
  <si>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</si>
  <si>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</si>
  <si>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</si>
  <si>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</si>
  <si>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</si>
  <si>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</si>
  <si>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</si>
  <si>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</si>
  <si>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</si>
  <si>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</si>
  <si>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</si>
  <si>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</si>
  <si>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</si>
  <si>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</si>
  <si>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</si>
  <si>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</si>
  <si>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</si>
  <si>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</si>
  <si>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</si>
  <si>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</si>
  <si>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</si>
  <si>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</si>
  <si>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</si>
  <si>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</si>
  <si>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</si>
  <si>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</si>
  <si>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</si>
  <si>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</si>
  <si>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</si>
  <si>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</si>
  <si>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</si>
  <si>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</si>
  <si>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</si>
  <si>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</si>
  <si>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</si>
  <si>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</si>
  <si>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</si>
  <si>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</si>
  <si>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</si>
  <si>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</si>
  <si>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</si>
  <si>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</si>
  <si>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</si>
  <si>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</si>
  <si>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</si>
  <si>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</si>
  <si>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</si>
  <si>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</si>
  <si>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</si>
  <si>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</si>
  <si>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</si>
  <si>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</si>
  <si>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</si>
  <si>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</si>
  <si>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</si>
  <si>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</si>
  <si>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</si>
  <si>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</si>
  <si>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</si>
  <si>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</si>
  <si>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</si>
  <si>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</si>
  <si>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</si>
  <si>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</si>
  <si>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</si>
  <si>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</si>
  <si>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</si>
  <si>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</si>
  <si>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</si>
  <si>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</si>
  <si>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</si>
  <si>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</si>
  <si>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</si>
  <si>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</si>
  <si>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</si>
  <si>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</si>
  <si>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</si>
  <si>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</si>
  <si>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</si>
  <si>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</si>
  <si>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</si>
  <si>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</si>
  <si>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</si>
  <si>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</si>
  <si>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</si>
  <si>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</si>
  <si>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</si>
  <si>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</si>
  <si>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</si>
  <si>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</si>
  <si>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</si>
  <si>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</si>
  <si>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</si>
  <si>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</si>
  <si>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</si>
  <si>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</si>
  <si>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</si>
  <si>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</si>
  <si>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</si>
  <si>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</si>
  <si>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</si>
  <si>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</si>
  <si>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</si>
  <si>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</si>
  <si>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</si>
  <si>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</si>
  <si>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</si>
  <si>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</si>
  <si>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</si>
  <si>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</si>
  <si>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</si>
  <si>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</si>
  <si>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</si>
  <si>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</si>
  <si>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</si>
  <si>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</si>
  <si>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</si>
  <si>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</si>
  <si>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</si>
  <si>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</si>
  <si>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</si>
  <si>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</si>
  <si>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</si>
  <si>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</si>
  <si>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</si>
  <si>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</si>
  <si>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</si>
  <si>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</si>
  <si>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</si>
  <si>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</si>
  <si>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</si>
  <si>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</si>
  <si>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</si>
  <si>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</si>
  <si>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</si>
  <si>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</si>
  <si>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</si>
  <si>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</si>
  <si>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</si>
  <si>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</si>
  <si>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</si>
  <si>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</si>
  <si>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</si>
  <si>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</si>
  <si>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</si>
  <si>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</si>
  <si>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</si>
  <si>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</si>
  <si>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</si>
  <si>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</si>
  <si>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</si>
  <si>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</si>
  <si>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</si>
  <si>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</si>
  <si>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</si>
  <si>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</si>
  <si>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</si>
  <si>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</si>
  <si>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</si>
  <si>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</si>
  <si>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</si>
  <si>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</si>
  <si>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</si>
  <si>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</si>
  <si>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</si>
  <si>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</si>
  <si>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</si>
  <si>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</si>
  <si>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</si>
  <si>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</si>
  <si>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</si>
  <si>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</si>
  <si>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</si>
  <si>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</si>
  <si>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</si>
  <si>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</si>
  <si>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</si>
  <si>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</si>
  <si>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</si>
  <si>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</si>
  <si>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</si>
  <si>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</si>
  <si>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</si>
  <si>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</si>
  <si>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</si>
  <si>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</si>
  <si>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</si>
  <si>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</si>
  <si>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</si>
  <si>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</si>
  <si>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</si>
  <si>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</si>
  <si>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</si>
  <si>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</si>
  <si>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</si>
  <si>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</si>
  <si>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</si>
  <si>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</si>
  <si>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</si>
  <si>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</si>
  <si>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</si>
  <si>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</si>
  <si>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</si>
  <si>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</si>
  <si>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</si>
  <si>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</si>
  <si>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</si>
  <si>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</si>
  <si>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</si>
  <si>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</si>
  <si>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</si>
  <si>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</si>
  <si>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</si>
  <si>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</si>
  <si>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</si>
  <si>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</si>
  <si>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</si>
  <si>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</si>
  <si>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</si>
  <si>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</si>
  <si>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</si>
  <si>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</si>
  <si>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</si>
  <si>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</si>
  <si>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</si>
  <si>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</si>
  <si>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</si>
  <si>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</si>
  <si>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</si>
  <si>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</si>
  <si>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</si>
  <si>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</si>
  <si>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</si>
  <si>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</si>
  <si>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</si>
  <si>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</si>
  <si>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</si>
  <si>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</si>
  <si>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</si>
  <si>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</si>
  <si>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</si>
  <si>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</si>
  <si>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</si>
  <si>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</si>
  <si>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</si>
  <si>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</si>
  <si>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</si>
  <si>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</si>
  <si>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</si>
  <si>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</si>
  <si>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</si>
  <si>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</si>
  <si>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</si>
  <si>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</si>
  <si>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</si>
  <si>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</si>
  <si>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</si>
  <si>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</si>
  <si>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</si>
  <si>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</si>
  <si>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</si>
  <si>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</si>
  <si>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</si>
  <si>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</si>
  <si>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</si>
  <si>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</si>
  <si>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</si>
  <si>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</si>
  <si>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</si>
  <si>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</si>
  <si>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</si>
  <si>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</si>
  <si>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</si>
  <si>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</si>
  <si>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</si>
  <si>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</si>
  <si>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</si>
  <si>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</si>
  <si>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</si>
  <si>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</si>
  <si>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</si>
  <si>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</si>
  <si>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</si>
  <si>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</si>
  <si>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</si>
  <si>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</si>
  <si>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</si>
  <si>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</si>
  <si>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</si>
  <si>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</si>
  <si>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</si>
  <si>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</si>
  <si>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</si>
  <si>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</si>
  <si>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</si>
  <si>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</si>
  <si>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</si>
  <si>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</si>
  <si>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</si>
  <si>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</si>
  <si>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</si>
  <si>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</si>
  <si>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</si>
  <si>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</si>
  <si>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</si>
  <si>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</si>
  <si>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</si>
  <si>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</si>
  <si>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</si>
  <si>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</si>
  <si>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</si>
  <si>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</si>
  <si>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</si>
  <si>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</si>
  <si>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</si>
  <si>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</si>
  <si>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</si>
  <si>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</si>
  <si>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</si>
  <si>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</si>
  <si>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</si>
  <si>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</si>
  <si>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</si>
  <si>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</si>
  <si>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</si>
  <si>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</si>
  <si>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</si>
  <si>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</si>
  <si>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</si>
  <si>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</si>
  <si>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</si>
  <si>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</si>
  <si>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</si>
  <si>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</si>
  <si>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</si>
  <si>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</si>
  <si>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</si>
  <si>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</si>
  <si>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</si>
  <si>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</si>
  <si>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</si>
  <si>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</si>
  <si>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</si>
  <si>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</si>
  <si>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</si>
  <si>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</si>
  <si>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</si>
  <si>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</si>
  <si>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</si>
  <si>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</si>
  <si>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</si>
  <si>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</si>
  <si>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</si>
  <si>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</si>
  <si>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</si>
  <si>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</si>
  <si>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</si>
  <si>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</si>
  <si>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</si>
  <si>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</si>
  <si>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</si>
  <si>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</si>
  <si>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</si>
  <si>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</si>
  <si>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</si>
  <si>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</si>
  <si>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</si>
  <si>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</si>
  <si>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</si>
  <si>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</si>
  <si>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</si>
  <si>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</si>
  <si>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</si>
  <si>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</si>
  <si>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</si>
  <si>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</si>
  <si>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</si>
  <si>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</si>
  <si>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</si>
  <si>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</si>
  <si>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</si>
  <si>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</si>
  <si>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</si>
  <si>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</si>
  <si>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</si>
  <si>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</si>
  <si>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</si>
  <si>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</si>
  <si>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</si>
  <si>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</si>
  <si>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</si>
  <si>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</si>
  <si>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</si>
  <si>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</si>
  <si>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</si>
  <si>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</si>
  <si>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</si>
  <si>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</si>
  <si>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</si>
  <si>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</si>
  <si>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</si>
  <si>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</si>
  <si>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</si>
  <si>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</si>
  <si>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</si>
  <si>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</si>
  <si>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</si>
  <si>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</si>
  <si>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</si>
  <si>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</si>
  <si>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</si>
  <si>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</si>
  <si>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</si>
  <si>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</si>
  <si>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</si>
  <si>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</si>
  <si>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</si>
  <si>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</si>
  <si>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</si>
  <si>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</si>
  <si>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</si>
  <si>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</si>
  <si>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</si>
  <si>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</si>
  <si>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</si>
  <si>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</si>
  <si>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</si>
  <si>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</si>
  <si>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</si>
  <si>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</si>
  <si>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</si>
  <si>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</si>
  <si>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</si>
  <si>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</si>
  <si>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</si>
  <si>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</si>
  <si>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</si>
  <si>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</si>
  <si>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</si>
  <si>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</si>
  <si>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</si>
  <si>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</si>
  <si>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</si>
  <si>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</si>
  <si>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</si>
  <si>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</si>
  <si>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</si>
  <si>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</si>
  <si>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</si>
  <si>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</si>
  <si>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</si>
  <si>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</si>
  <si>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</si>
  <si>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</si>
  <si>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</si>
  <si>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</si>
  <si>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</si>
  <si>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</si>
  <si>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</si>
  <si>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</si>
  <si>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</si>
  <si>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</si>
  <si>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</si>
  <si>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</si>
  <si>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</si>
  <si>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</si>
  <si>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</si>
  <si>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</si>
  <si>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</si>
  <si>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</si>
  <si>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</si>
  <si>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</si>
  <si>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</si>
  <si>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</si>
  <si>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</si>
  <si>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</si>
  <si>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</si>
  <si>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</si>
  <si>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</si>
  <si>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</si>
  <si>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</si>
  <si>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</si>
  <si>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</si>
  <si>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</si>
  <si>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</si>
  <si>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</si>
  <si>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</si>
  <si>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</si>
  <si>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</si>
  <si>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</si>
  <si>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</si>
  <si>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</si>
  <si>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</si>
  <si>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</si>
  <si>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</si>
  <si>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</si>
  <si>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</si>
  <si>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</si>
  <si>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</si>
  <si>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</si>
  <si>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</si>
  <si>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</si>
  <si>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</si>
  <si>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</si>
  <si>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</si>
  <si>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</si>
  <si>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</si>
  <si>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</si>
  <si>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</si>
  <si>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</si>
  <si>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</si>
  <si>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</si>
  <si>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</si>
  <si>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</si>
  <si>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</si>
  <si>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</si>
  <si>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</si>
  <si>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</si>
  <si>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</si>
  <si>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</si>
  <si>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</si>
  <si>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</si>
  <si>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</si>
  <si>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</si>
  <si>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</si>
  <si>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</si>
  <si>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</si>
  <si>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</si>
  <si>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</si>
  <si>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</si>
  <si>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</si>
  <si>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</si>
  <si>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</si>
  <si>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</si>
  <si>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</si>
  <si>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</si>
  <si>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</si>
  <si>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</si>
  <si>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</si>
  <si>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</si>
  <si>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</si>
  <si>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</si>
  <si>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</si>
  <si>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</si>
  <si>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</si>
  <si>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</si>
  <si>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</si>
  <si>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</si>
  <si>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</si>
  <si>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</si>
  <si>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</si>
  <si>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</si>
  <si>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</si>
  <si>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</si>
  <si>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</si>
  <si>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</si>
  <si>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</si>
  <si>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</si>
  <si>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</si>
  <si>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</si>
  <si>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</si>
  <si>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</si>
  <si>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</si>
  <si>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</si>
  <si>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</si>
  <si>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</si>
  <si>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</si>
  <si>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</si>
  <si>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</si>
  <si>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</si>
  <si>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</si>
  <si>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</si>
  <si>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</si>
  <si>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</si>
  <si>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</si>
  <si>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</si>
  <si>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</si>
  <si>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</si>
  <si>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</si>
  <si>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</si>
  <si>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</si>
  <si>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</si>
  <si>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</si>
  <si>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</si>
  <si>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</si>
  <si>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</si>
  <si>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</si>
  <si>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</si>
  <si>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</si>
  <si>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</si>
  <si>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</si>
  <si>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</si>
  <si>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</si>
  <si>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</si>
  <si>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</si>
  <si>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</si>
  <si>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</si>
  <si>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</si>
  <si>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</si>
  <si>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</si>
  <si>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</si>
  <si>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</si>
  <si>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</si>
  <si>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</si>
  <si>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</si>
  <si>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</si>
  <si>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</si>
  <si>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</si>
  <si>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</si>
  <si>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</si>
  <si>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</si>
  <si>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</si>
  <si>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</si>
  <si>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</si>
  <si>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</si>
  <si>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</si>
  <si>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</si>
  <si>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</si>
  <si>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</si>
  <si>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</si>
  <si>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</si>
  <si>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</si>
  <si>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</si>
  <si>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</si>
  <si>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</si>
  <si>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</si>
  <si>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</si>
  <si>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</si>
  <si>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</si>
  <si>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</si>
  <si>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</si>
  <si>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</si>
  <si>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</si>
  <si>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</si>
  <si>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</si>
  <si>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</si>
  <si>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</si>
  <si>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</si>
  <si>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</si>
  <si>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</si>
  <si>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</si>
  <si>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</si>
  <si>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</si>
  <si>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</si>
  <si>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</si>
  <si>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</si>
  <si>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</si>
  <si>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</si>
  <si>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</si>
  <si>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</si>
  <si>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</si>
  <si>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</si>
  <si>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</si>
  <si>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</si>
  <si>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</si>
  <si>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</si>
  <si>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</si>
  <si>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</si>
  <si>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</si>
  <si>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</si>
  <si>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</si>
  <si>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</si>
  <si>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</si>
  <si>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</si>
  <si>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</si>
  <si>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</si>
  <si>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</si>
  <si>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</si>
  <si>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</si>
  <si>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</si>
  <si>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</si>
  <si>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</si>
  <si>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</si>
  <si>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</si>
  <si>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</si>
  <si>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</si>
  <si>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</si>
  <si>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</si>
  <si>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</si>
  <si>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</si>
  <si>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</si>
  <si>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</si>
  <si>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</si>
  <si>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</si>
  <si>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</si>
  <si>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</si>
  <si>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</si>
  <si>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</si>
  <si>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</si>
  <si>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</si>
  <si>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</si>
  <si>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</si>
  <si>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</si>
  <si>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</si>
  <si>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</si>
  <si>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</si>
  <si>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</si>
  <si>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</si>
  <si>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</si>
  <si>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</si>
  <si>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</si>
  <si>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</si>
  <si>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</si>
  <si>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</si>
  <si>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</si>
  <si>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</si>
  <si>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</si>
  <si>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</si>
  <si>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</si>
  <si>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</si>
  <si>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</si>
  <si>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</si>
  <si>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</si>
  <si>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</si>
  <si>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</si>
  <si>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</si>
  <si>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</si>
  <si>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</si>
  <si>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</si>
  <si>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</si>
  <si>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</si>
  <si>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</si>
  <si>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</si>
  <si>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</si>
  <si>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</si>
  <si>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</si>
  <si>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</si>
  <si>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</si>
  <si>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</si>
  <si>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</si>
  <si>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</si>
  <si>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</si>
  <si>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</si>
  <si>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</si>
  <si>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</si>
  <si>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</si>
  <si>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</si>
  <si>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</si>
  <si>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</si>
  <si>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</si>
  <si>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</si>
  <si>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</si>
  <si>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</si>
  <si>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</si>
  <si>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</si>
  <si>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</si>
  <si>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</si>
  <si>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</si>
  <si>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</si>
  <si>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</si>
  <si>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</si>
  <si>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</si>
  <si>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</si>
  <si>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</si>
  <si>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</si>
  <si>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</si>
  <si>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</si>
  <si>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</si>
  <si>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</si>
  <si>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</si>
  <si>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</si>
  <si>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</si>
  <si>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</si>
  <si>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</si>
  <si>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</si>
  <si>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</si>
  <si>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</si>
  <si>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</si>
  <si>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</si>
  <si>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</si>
  <si>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</si>
  <si>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</si>
  <si>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</si>
  <si>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</si>
  <si>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</si>
  <si>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</si>
  <si>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</si>
  <si>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</si>
  <si>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</si>
  <si>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</si>
  <si>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</si>
  <si>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</si>
  <si>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</si>
  <si>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</si>
  <si>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</si>
  <si>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</si>
  <si>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</si>
  <si>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</si>
  <si>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</si>
  <si>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</si>
  <si>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</si>
  <si>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</si>
  <si>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</si>
  <si>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</si>
  <si>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</si>
  <si>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</si>
  <si>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</si>
  <si>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</si>
  <si>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</si>
  <si>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</si>
  <si>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</si>
  <si>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</si>
  <si>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</si>
  <si>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</si>
  <si>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</si>
  <si>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</si>
  <si>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</si>
  <si>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</si>
  <si>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</si>
  <si>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</si>
  <si>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</si>
  <si>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</si>
  <si>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</si>
  <si>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</si>
  <si>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</si>
  <si>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</si>
  <si>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</si>
  <si>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</si>
  <si>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</si>
  <si>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</si>
  <si>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</si>
  <si>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</si>
  <si>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</si>
  <si>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</si>
  <si>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</si>
  <si>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</si>
  <si>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</si>
  <si>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</si>
  <si>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</si>
  <si>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</si>
  <si>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</si>
  <si>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</si>
  <si>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</si>
  <si>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</si>
  <si>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</si>
  <si>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</si>
  <si>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</si>
  <si>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</si>
  <si>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</si>
  <si>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</si>
  <si>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</si>
  <si>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</si>
  <si>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</si>
  <si>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</si>
  <si>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</si>
  <si>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</si>
  <si>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</si>
  <si>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</si>
  <si>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</si>
  <si>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</si>
  <si>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</si>
  <si>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</si>
  <si>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</si>
  <si>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</si>
  <si>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</si>
  <si>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</si>
  <si>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</si>
  <si>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</si>
  <si>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</si>
  <si>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</si>
  <si>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</si>
  <si>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</si>
  <si>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</si>
  <si>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</si>
  <si>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</si>
  <si>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</si>
  <si>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</si>
  <si>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</si>
  <si>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</si>
  <si>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</si>
  <si>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</si>
  <si>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</si>
  <si>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</si>
  <si>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</si>
  <si>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</si>
  <si>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</si>
  <si>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</si>
  <si>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</si>
  <si>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</si>
  <si>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</si>
  <si>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</si>
  <si>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</si>
  <si>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</si>
  <si>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</si>
  <si>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</si>
  <si>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</si>
  <si>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</si>
  <si>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</si>
  <si>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</si>
  <si>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</si>
  <si>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</si>
  <si>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</si>
  <si>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</si>
  <si>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</si>
  <si>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</si>
  <si>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</si>
  <si>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</si>
  <si>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</si>
  <si>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</si>
  <si>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</si>
  <si>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</si>
  <si>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</si>
  <si>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</si>
  <si>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</si>
  <si>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</si>
  <si>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</si>
  <si>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</si>
  <si>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</si>
  <si>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</si>
  <si>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</si>
  <si>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</si>
  <si>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</si>
  <si>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</si>
  <si>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</si>
  <si>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</si>
  <si>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</si>
  <si>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</si>
  <si>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</si>
  <si>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</si>
  <si>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</si>
  <si>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</si>
  <si>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</si>
  <si>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</si>
  <si>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</si>
  <si>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</si>
  <si>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</si>
  <si>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</si>
  <si>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</si>
  <si>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</si>
  <si>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</si>
  <si>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</si>
  <si>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</si>
  <si>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</si>
  <si>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</si>
  <si>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</si>
  <si>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</si>
  <si>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</si>
  <si>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</si>
  <si>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</si>
  <si>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</si>
  <si>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</si>
  <si>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</si>
  <si>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</si>
  <si>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</si>
  <si>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</si>
  <si>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</si>
  <si>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</si>
  <si>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</si>
  <si>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</si>
  <si>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</si>
  <si>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</si>
  <si>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</si>
  <si>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</si>
  <si>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</si>
  <si>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</si>
  <si>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</si>
  <si>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</si>
  <si>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</si>
  <si>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</si>
  <si>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</si>
  <si>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</si>
  <si>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</si>
  <si>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</si>
  <si>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</si>
  <si>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</si>
  <si>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</si>
  <si>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</si>
  <si>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</si>
  <si>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</si>
  <si>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</si>
  <si>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</si>
  <si>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</si>
  <si>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</si>
  <si>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</si>
  <si>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</si>
  <si>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</si>
  <si>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</si>
  <si>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</si>
  <si>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</si>
  <si>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</si>
  <si>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</si>
  <si>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</si>
  <si>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</si>
  <si>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</si>
  <si>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</si>
  <si>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</si>
  <si>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</si>
  <si>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</si>
  <si>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</si>
  <si>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</si>
  <si>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</si>
  <si>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</si>
  <si>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</si>
  <si>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</si>
  <si>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</si>
  <si>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</si>
  <si>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</si>
  <si>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</si>
  <si>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</si>
  <si>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</si>
  <si>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</si>
  <si>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</si>
  <si>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</si>
  <si>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</si>
  <si>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</si>
  <si>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</si>
  <si>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</si>
  <si>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</si>
  <si>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</si>
  <si>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</si>
  <si>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</si>
  <si>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</si>
  <si>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</si>
  <si>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</si>
  <si>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</si>
  <si>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</si>
  <si>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</si>
  <si>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</si>
  <si>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</si>
  <si>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</si>
  <si>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</si>
  <si>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</si>
  <si>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</si>
  <si>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</si>
  <si>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</si>
  <si>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</si>
  <si>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</si>
  <si>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</si>
  <si>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</si>
  <si>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</si>
  <si>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</si>
  <si>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</si>
  <si>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</si>
  <si>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</si>
  <si>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</si>
  <si>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</si>
  <si>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</si>
  <si>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</si>
  <si>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</si>
  <si>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</si>
  <si>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</si>
  <si>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</si>
  <si>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</si>
  <si>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</si>
  <si>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</si>
  <si>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</si>
  <si>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</si>
  <si>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</si>
  <si>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</si>
  <si>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</si>
  <si>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</si>
  <si>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</si>
  <si>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</si>
  <si>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</si>
  <si>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</si>
  <si>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</si>
  <si>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</si>
  <si>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</si>
  <si>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</si>
  <si>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</si>
  <si>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</si>
  <si>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</si>
  <si>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</si>
  <si>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</si>
  <si>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</si>
  <si>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</si>
  <si>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</si>
  <si>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</si>
  <si>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</si>
  <si>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</si>
  <si>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</si>
  <si>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</si>
  <si>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</si>
  <si>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</si>
  <si>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</si>
  <si>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</si>
  <si>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</si>
  <si>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</si>
  <si>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</si>
  <si>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</si>
  <si>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</si>
  <si>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</si>
  <si>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</si>
  <si>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</si>
  <si>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</si>
  <si>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</si>
  <si>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</si>
  <si>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</si>
  <si>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</si>
  <si>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</si>
  <si>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</si>
  <si>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</si>
  <si>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</si>
  <si>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</si>
  <si>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</si>
  <si>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</si>
  <si>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</si>
  <si>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</si>
  <si>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</si>
  <si>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</si>
  <si>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</si>
  <si>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</si>
  <si>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</si>
  <si>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</si>
  <si>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</si>
  <si>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</si>
  <si>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</si>
  <si>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</si>
  <si>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</si>
  <si>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</si>
  <si>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</si>
  <si>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</si>
  <si>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</si>
  <si>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</si>
  <si>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</si>
  <si>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</si>
  <si>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</si>
  <si>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</si>
  <si>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</si>
  <si>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</si>
  <si>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</si>
  <si>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</si>
  <si>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</si>
  <si>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</si>
  <si>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</si>
  <si>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</si>
  <si>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</si>
  <si>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</si>
  <si>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</si>
  <si>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</si>
  <si>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</si>
  <si>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</si>
  <si>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</si>
  <si>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</si>
  <si>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</si>
  <si>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</si>
  <si>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</si>
  <si>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</si>
  <si>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</si>
  <si>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</si>
  <si>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</si>
  <si>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</si>
  <si>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</si>
  <si>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</si>
  <si>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</si>
  <si>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</si>
  <si>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</si>
  <si>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</si>
  <si>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</si>
  <si>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</si>
  <si>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</si>
  <si>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</si>
  <si>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</si>
  <si>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</si>
  <si>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</si>
  <si>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</si>
  <si>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</si>
  <si>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</si>
  <si>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</si>
  <si>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</si>
  <si>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</si>
  <si>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</si>
  <si>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</si>
  <si>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</si>
  <si>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</si>
  <si>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</si>
  <si>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</si>
  <si>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</si>
  <si>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</si>
  <si>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</si>
  <si>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</si>
  <si>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</si>
  <si>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</si>
  <si>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</si>
  <si>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</si>
  <si>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</si>
  <si>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</si>
  <si>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</si>
  <si>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</si>
  <si>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</si>
  <si>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</si>
  <si>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</si>
  <si>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</si>
  <si>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</si>
  <si>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</si>
  <si>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</si>
  <si>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</si>
  <si>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</si>
  <si>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</si>
  <si>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</si>
  <si>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</si>
  <si>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</si>
  <si>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</si>
  <si>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</si>
  <si>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</si>
  <si>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</si>
  <si>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</si>
  <si>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</si>
  <si>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</si>
  <si>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</si>
  <si>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</si>
  <si>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</si>
  <si>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</si>
  <si>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</si>
  <si>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</si>
  <si>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</si>
  <si>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</si>
  <si>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</si>
  <si>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</si>
  <si>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</si>
  <si>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</si>
  <si>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</si>
  <si>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</si>
  <si>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</si>
  <si>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</si>
  <si>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</si>
  <si>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</si>
  <si>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</si>
  <si>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</si>
  <si>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</si>
  <si>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</si>
  <si>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</si>
  <si>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</si>
  <si>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</si>
  <si>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</si>
  <si>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</si>
  <si>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</si>
  <si>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</si>
  <si>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</si>
  <si>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</si>
  <si>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</si>
  <si>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</si>
  <si>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</si>
  <si>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</si>
  <si>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</si>
  <si>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</si>
  <si>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</si>
  <si>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</si>
  <si>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</si>
  <si>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</si>
  <si>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</si>
  <si>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</si>
  <si>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</si>
  <si>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</si>
  <si>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</si>
  <si>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</si>
  <si>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</si>
  <si>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</si>
  <si>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</si>
  <si>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</si>
  <si>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</si>
  <si>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</si>
  <si>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</si>
  <si>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</si>
  <si>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</si>
  <si>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</si>
  <si>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</si>
  <si>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</si>
  <si>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</si>
  <si>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</si>
  <si>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</si>
  <si>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</si>
  <si>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</si>
  <si>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</si>
  <si>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</si>
  <si>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</si>
  <si>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</si>
  <si>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</si>
  <si>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</si>
  <si>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</si>
  <si>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</si>
  <si>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</si>
  <si>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</si>
  <si>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</si>
  <si>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</si>
  <si>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</si>
  <si>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</si>
  <si>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</si>
  <si>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</si>
  <si>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</si>
  <si>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</si>
  <si>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</si>
  <si>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</si>
  <si>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</si>
  <si>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</si>
  <si>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</si>
  <si>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</si>
  <si>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</si>
  <si>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</si>
  <si>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</si>
  <si>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</si>
  <si>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</si>
  <si>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</si>
  <si>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</si>
  <si>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</si>
  <si>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</si>
  <si>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</si>
  <si>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</si>
  <si>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</si>
  <si>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</si>
  <si>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</si>
  <si>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</si>
  <si>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</si>
  <si>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</si>
  <si>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</si>
  <si>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</si>
  <si>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</si>
  <si>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</si>
  <si>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</si>
  <si>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</si>
  <si>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</si>
  <si>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</si>
  <si>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</si>
  <si>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</si>
  <si>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</si>
  <si>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</si>
  <si>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</si>
  <si>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</si>
  <si>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</si>
  <si>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</si>
  <si>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</si>
  <si>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</si>
  <si>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</si>
  <si>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</si>
  <si>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</si>
  <si>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</si>
  <si>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</si>
  <si>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</si>
  <si>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</si>
  <si>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</si>
  <si>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</si>
  <si>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</si>
  <si>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</si>
  <si>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</si>
  <si>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</si>
  <si>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</si>
  <si>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</si>
  <si>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</si>
  <si>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</si>
  <si>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</si>
  <si>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</si>
  <si>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</si>
  <si>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</si>
  <si>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</si>
  <si>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</si>
  <si>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</si>
  <si>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</si>
  <si>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</si>
  <si>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</si>
  <si>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</si>
  <si>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</si>
  <si>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</si>
  <si>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</si>
  <si>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</si>
  <si>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</si>
  <si>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</si>
  <si>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</si>
  <si>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</si>
  <si>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</si>
  <si>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</si>
  <si>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</si>
  <si>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</si>
  <si>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</si>
  <si>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</si>
  <si>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</si>
  <si>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</si>
  <si>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</si>
  <si>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</si>
  <si>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</si>
  <si>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</si>
  <si>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</si>
  <si>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</si>
  <si>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</si>
  <si>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</si>
  <si>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</si>
  <si>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</si>
  <si>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</si>
  <si>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</si>
  <si>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</si>
  <si>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</si>
  <si>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</si>
  <si>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</si>
  <si>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</si>
  <si>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</si>
  <si>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</si>
  <si>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</si>
  <si>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</si>
  <si>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</si>
  <si>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</si>
  <si>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</si>
  <si>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</si>
  <si>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</si>
  <si>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</si>
  <si>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</si>
  <si>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</si>
  <si>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</si>
  <si>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</si>
  <si>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</si>
  <si>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</si>
  <si>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</si>
  <si>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</si>
  <si>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</si>
  <si>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</si>
  <si>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</si>
  <si>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</si>
  <si>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</si>
  <si>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</si>
  <si>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</si>
  <si>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</si>
  <si>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</si>
  <si>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</si>
  <si>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</si>
  <si>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</si>
  <si>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</si>
  <si>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</si>
  <si>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</si>
  <si>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</si>
  <si>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</si>
  <si>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</si>
  <si>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</si>
  <si>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</si>
  <si>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</si>
  <si>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</si>
  <si>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</si>
  <si>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</si>
  <si>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</si>
  <si>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</si>
  <si>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</si>
  <si>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</si>
  <si>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</si>
  <si>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</si>
  <si>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</si>
  <si>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</si>
  <si>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</si>
  <si>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</si>
  <si>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</si>
  <si>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</si>
  <si>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</si>
  <si>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</si>
  <si>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</si>
  <si>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</si>
  <si>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</si>
  <si>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</si>
  <si>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</si>
  <si>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</si>
  <si>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</si>
  <si>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</si>
  <si>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</si>
  <si>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</si>
  <si>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</si>
  <si>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</si>
  <si>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</si>
  <si>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</si>
  <si>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</si>
  <si>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</si>
  <si>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</si>
  <si>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</si>
  <si>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</si>
  <si>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</si>
  <si>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</si>
  <si>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</si>
  <si>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</si>
  <si>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</si>
  <si>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</si>
  <si>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</si>
  <si>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</si>
  <si>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</si>
  <si>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</si>
  <si>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</si>
  <si>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</si>
  <si>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</si>
  <si>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</si>
  <si>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</si>
  <si>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</si>
  <si>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</si>
  <si>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</si>
  <si>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</si>
  <si>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</si>
  <si>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</si>
  <si>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</si>
  <si>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</si>
  <si>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</si>
  <si>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</si>
  <si>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</si>
  <si>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</si>
  <si>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</si>
  <si>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</si>
  <si>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</si>
  <si>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</si>
  <si>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</si>
  <si>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</si>
  <si>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</si>
  <si>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</si>
  <si>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</si>
  <si>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</si>
  <si>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</si>
  <si>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</si>
  <si>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</si>
  <si>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</si>
  <si>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</si>
  <si>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</si>
  <si>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</si>
  <si>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</si>
  <si>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</si>
  <si>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</si>
  <si>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</si>
  <si>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</si>
  <si>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</si>
  <si>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</si>
  <si>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</si>
  <si>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</si>
  <si>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</si>
  <si>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</si>
  <si>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</si>
  <si>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</si>
  <si>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</si>
  <si>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</si>
  <si>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</si>
  <si>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</si>
  <si>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</si>
  <si>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</si>
  <si>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</si>
  <si>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</si>
  <si>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</si>
  <si>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</si>
  <si>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</si>
  <si>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</si>
  <si>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</si>
  <si>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</si>
  <si>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</si>
  <si>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</si>
  <si>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</si>
  <si>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</si>
  <si>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</si>
  <si>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</si>
  <si>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</si>
  <si>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</si>
  <si>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</si>
  <si>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</si>
  <si>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</si>
  <si>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</si>
  <si>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</si>
  <si>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</si>
  <si>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</si>
  <si>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</si>
  <si>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</si>
  <si>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</si>
  <si>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</si>
  <si>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</si>
  <si>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</si>
  <si>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</si>
  <si>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</si>
  <si>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</si>
  <si>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</si>
  <si>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</si>
  <si>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</si>
  <si>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</si>
  <si>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</si>
  <si>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</si>
  <si>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</si>
  <si>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</si>
  <si>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</si>
  <si>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</si>
  <si>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</si>
  <si>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</si>
  <si>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</si>
  <si>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</si>
  <si>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</si>
  <si>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</si>
  <si>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</si>
  <si>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</si>
  <si>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</si>
  <si>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</si>
  <si>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</si>
  <si>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</si>
  <si>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</si>
  <si>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</si>
  <si>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</si>
  <si>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</si>
  <si>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</si>
  <si>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</si>
  <si>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</si>
  <si>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</si>
  <si>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</si>
  <si>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</si>
  <si>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</si>
  <si>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</si>
  <si>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</si>
  <si>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</si>
  <si>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</si>
  <si>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</si>
  <si>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</si>
  <si>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</si>
  <si>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</si>
  <si>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</si>
  <si>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</si>
  <si>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</si>
  <si>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</si>
  <si>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</si>
  <si>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</si>
  <si>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</si>
  <si>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</si>
  <si>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</si>
  <si>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</si>
  <si>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</si>
  <si>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</si>
  <si>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</si>
  <si>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</si>
  <si>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</si>
  <si>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</si>
  <si>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</si>
  <si>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</si>
  <si>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</si>
  <si>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</si>
  <si>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</si>
  <si>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</si>
  <si>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</si>
  <si>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</si>
  <si>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</si>
  <si>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</si>
  <si>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</si>
  <si>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</si>
  <si>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</si>
  <si>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</si>
  <si>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</si>
  <si>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</si>
  <si>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</si>
  <si>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</si>
  <si>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</si>
  <si>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</si>
  <si>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</si>
  <si>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</si>
  <si>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</si>
  <si>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</si>
  <si>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</si>
  <si>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</si>
  <si>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</si>
  <si>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</si>
  <si>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</si>
  <si>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</si>
  <si>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</si>
  <si>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</si>
  <si>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</si>
  <si>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</si>
  <si>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</si>
  <si>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</si>
  <si>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</si>
  <si>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</si>
  <si>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</si>
  <si>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</si>
  <si>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</si>
  <si>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</si>
  <si>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</si>
  <si>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</si>
  <si>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</si>
  <si>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</si>
  <si>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</si>
  <si>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</si>
  <si>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</si>
  <si>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</si>
  <si>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</si>
  <si>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</si>
  <si>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</si>
  <si>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</si>
  <si>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</si>
  <si>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</si>
  <si>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</si>
  <si>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</si>
  <si>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</si>
  <si>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</si>
  <si>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</si>
  <si>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</si>
  <si>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</si>
  <si>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</si>
  <si>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</si>
  <si>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</si>
  <si>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</si>
  <si>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</si>
  <si>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</si>
  <si>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</si>
  <si>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</si>
  <si>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</si>
  <si>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</si>
  <si>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</si>
  <si>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</si>
  <si>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</si>
  <si>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</si>
  <si>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</si>
  <si>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</si>
  <si>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</si>
  <si>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</si>
  <si>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</si>
  <si>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</si>
  <si>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</si>
  <si>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</si>
  <si>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</si>
  <si>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</si>
  <si>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</si>
  <si>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</si>
  <si>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</si>
  <si>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</si>
  <si>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</si>
  <si>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</si>
  <si>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</si>
  <si>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</si>
  <si>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</si>
  <si>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</si>
  <si>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</si>
  <si>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</si>
  <si>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</si>
  <si>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</si>
  <si>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</si>
  <si>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</si>
  <si>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</si>
  <si>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</si>
  <si>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</si>
  <si>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</si>
  <si>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</si>
  <si>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</si>
  <si>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</si>
  <si>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</si>
  <si>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</si>
  <si>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</si>
  <si>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</si>
  <si>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</si>
  <si>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</si>
  <si>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</si>
  <si>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</si>
  <si>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</si>
  <si>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</si>
  <si>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</si>
  <si>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</si>
  <si>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</si>
  <si>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</si>
  <si>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</si>
  <si>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</si>
  <si>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</si>
  <si>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</si>
  <si>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</si>
  <si>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</si>
  <si>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</si>
  <si>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</si>
  <si>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</si>
  <si>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</si>
  <si>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</si>
  <si>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</si>
  <si>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</si>
  <si>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</si>
  <si>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</si>
  <si>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</si>
  <si>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</si>
  <si>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</si>
  <si>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</si>
  <si>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</si>
  <si>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</si>
  <si>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</si>
  <si>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</si>
  <si>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</si>
  <si>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</si>
  <si>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</si>
  <si>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</si>
  <si>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</si>
  <si>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</si>
  <si>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</si>
  <si>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</si>
  <si>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</si>
  <si>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</si>
  <si>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</si>
  <si>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</si>
  <si>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</si>
  <si>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</si>
  <si>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</si>
  <si>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</si>
  <si>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</si>
  <si>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</si>
  <si>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</si>
  <si>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</si>
  <si>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</si>
  <si>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</si>
  <si>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</si>
  <si>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</si>
  <si>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</si>
  <si>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</si>
  <si>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</si>
  <si>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</si>
  <si>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</si>
  <si>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</si>
  <si>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</si>
  <si>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</si>
  <si>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</si>
  <si>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</si>
  <si>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</si>
  <si>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</si>
  <si>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</si>
  <si>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</si>
  <si>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</si>
  <si>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</si>
  <si>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</si>
  <si>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</si>
  <si>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</si>
  <si>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</si>
  <si>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</si>
  <si>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</si>
  <si>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</si>
  <si>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</si>
  <si>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</si>
  <si>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</si>
  <si>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</si>
  <si>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</si>
  <si>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</si>
  <si>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</si>
  <si>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</si>
  <si>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</si>
  <si>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</si>
  <si>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</si>
  <si>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</si>
  <si>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</si>
  <si>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</si>
  <si>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</si>
  <si>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</si>
  <si>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</si>
  <si>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</si>
  <si>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</si>
  <si>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</si>
  <si>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</si>
  <si>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</si>
  <si>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</si>
  <si>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</si>
  <si>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</si>
  <si>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</si>
  <si>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</si>
  <si>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</si>
  <si>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</si>
  <si>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</si>
  <si>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</si>
  <si>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</si>
  <si>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</si>
  <si>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</si>
  <si>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</si>
  <si>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</si>
  <si>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</si>
  <si>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</si>
  <si>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</si>
  <si>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</si>
  <si>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</si>
  <si>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</si>
  <si>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</si>
  <si>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</si>
  <si>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</si>
  <si>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</si>
  <si>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</si>
  <si>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</si>
  <si>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</si>
  <si>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</si>
  <si>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</si>
  <si>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</si>
  <si>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</si>
  <si>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</si>
  <si>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</si>
  <si>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</si>
  <si>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</si>
  <si>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</si>
  <si>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</si>
  <si>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</si>
  <si>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</si>
  <si>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</si>
  <si>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</si>
  <si>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</si>
  <si>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</si>
  <si>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</si>
  <si>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</si>
  <si>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</si>
  <si>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</si>
  <si>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</si>
  <si>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</si>
  <si>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</si>
  <si>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</si>
  <si>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</si>
  <si>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</si>
  <si>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</si>
  <si>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</si>
  <si>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</si>
  <si>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</si>
  <si>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</si>
  <si>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</si>
  <si>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</si>
  <si>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</si>
  <si>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</si>
  <si>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</si>
  <si>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</si>
  <si>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</si>
  <si>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</si>
  <si>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</si>
  <si>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</si>
  <si>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</si>
  <si>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</si>
  <si>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</si>
  <si>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</si>
  <si>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</si>
  <si>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</si>
  <si>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</si>
  <si>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</si>
  <si>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</si>
  <si>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</si>
  <si>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</si>
  <si>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</si>
  <si>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</si>
  <si>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</si>
  <si>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</si>
  <si>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</si>
  <si>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</si>
  <si>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</si>
  <si>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</si>
  <si>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</si>
  <si>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</si>
  <si>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</si>
  <si>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</si>
  <si>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</si>
  <si>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</si>
  <si>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</si>
  <si>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</si>
  <si>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</si>
  <si>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</si>
  <si>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</si>
  <si>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</si>
  <si>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</si>
  <si>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</si>
  <si>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</si>
  <si>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</si>
  <si>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</si>
  <si>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</si>
  <si>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</si>
  <si>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</si>
  <si>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</si>
  <si>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</si>
  <si>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</si>
  <si>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</si>
  <si>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</si>
  <si>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</si>
  <si>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</si>
  <si>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</si>
  <si>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</si>
  <si>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</si>
  <si>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</si>
  <si>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</si>
  <si>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</si>
  <si>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</si>
  <si>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</si>
  <si>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</si>
  <si>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</si>
  <si>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</si>
  <si>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</si>
  <si>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</si>
  <si>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</si>
  <si>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</si>
  <si>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</si>
  <si>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</si>
  <si>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</si>
  <si>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</si>
  <si>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</si>
  <si>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</si>
  <si>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</si>
  <si>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</si>
  <si>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</si>
  <si>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</si>
  <si>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</si>
  <si>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</si>
  <si>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</si>
  <si>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</si>
  <si>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</si>
  <si>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</si>
  <si>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</si>
  <si>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</si>
  <si>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</si>
  <si>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</si>
  <si>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</si>
  <si>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</si>
  <si>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</si>
  <si>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</si>
  <si>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</si>
  <si>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</si>
  <si>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</si>
  <si>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</si>
  <si>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</si>
  <si>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</si>
  <si>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</si>
  <si>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</si>
  <si>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</si>
  <si>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</si>
  <si>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</si>
  <si>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</si>
  <si>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</si>
  <si>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</si>
  <si>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</si>
  <si>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</si>
  <si>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</si>
  <si>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</si>
  <si>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</si>
  <si>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</si>
  <si>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</si>
  <si>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</si>
  <si>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</si>
  <si>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</si>
  <si>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</si>
  <si>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</si>
  <si>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</si>
  <si>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</si>
  <si>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</si>
  <si>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</si>
  <si>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</si>
  <si>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</si>
  <si>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</si>
  <si>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</si>
  <si>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</si>
  <si>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</si>
  <si>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</si>
  <si>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</si>
  <si>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</si>
  <si>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</si>
  <si>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</si>
  <si>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</si>
  <si>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</si>
  <si>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</si>
  <si>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</si>
  <si>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</si>
  <si>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</si>
  <si>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</si>
  <si>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</si>
  <si>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</si>
  <si>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</si>
  <si>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</si>
  <si>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</si>
  <si>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</si>
  <si>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</si>
  <si>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</si>
  <si>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</si>
  <si>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</si>
  <si>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</si>
  <si>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</si>
  <si>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</si>
  <si>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</si>
  <si>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</si>
  <si>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</si>
  <si>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</si>
  <si>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</si>
  <si>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</si>
  <si>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</si>
  <si>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</si>
  <si>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</si>
  <si>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</si>
  <si>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</si>
  <si>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</si>
  <si>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</si>
  <si>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</si>
  <si>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</si>
  <si>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</si>
  <si>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</si>
  <si>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</si>
  <si>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</si>
  <si>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</si>
  <si>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</si>
  <si>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</si>
  <si>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</si>
  <si>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</si>
  <si>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</si>
  <si>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</si>
  <si>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</si>
  <si>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</si>
  <si>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</si>
  <si>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</si>
  <si>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</si>
  <si>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</si>
  <si>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</si>
  <si>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</si>
  <si>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</si>
  <si>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</si>
  <si>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</si>
  <si>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</si>
  <si>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</si>
  <si>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</si>
  <si>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</si>
  <si>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</si>
  <si>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</si>
  <si>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</si>
  <si>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</si>
  <si>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</si>
  <si>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</si>
  <si>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</si>
  <si>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</si>
  <si>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</si>
  <si>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</si>
  <si>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</si>
  <si>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</si>
  <si>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</si>
  <si>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</si>
  <si>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</si>
  <si>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</si>
  <si>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</si>
  <si>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</si>
  <si>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</si>
  <si>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</si>
  <si>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</si>
  <si>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</si>
  <si>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</si>
  <si>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</si>
  <si>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</si>
  <si>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</si>
  <si>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</si>
  <si>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</si>
  <si>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</si>
  <si>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</si>
  <si>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</si>
  <si>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</si>
  <si>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</si>
  <si>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</si>
  <si>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</si>
  <si>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</si>
  <si>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</si>
  <si>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</si>
  <si>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</si>
  <si>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</si>
  <si>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</si>
  <si>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</si>
  <si>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</si>
  <si>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</si>
  <si>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</si>
  <si>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</si>
  <si>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</si>
  <si>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</si>
  <si>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</si>
  <si>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</si>
  <si>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</si>
  <si>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</si>
  <si>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</si>
  <si>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</si>
  <si>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</si>
  <si>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</si>
  <si>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</si>
  <si>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</si>
  <si>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</si>
  <si>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</si>
  <si>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</si>
  <si>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</si>
  <si>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</si>
  <si>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</si>
  <si>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</si>
  <si>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</si>
  <si>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</si>
  <si>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</si>
  <si>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</si>
  <si>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</si>
  <si>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</si>
  <si>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</si>
  <si>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</si>
  <si>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</si>
  <si>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</si>
  <si>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</si>
  <si>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</si>
  <si>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</si>
  <si>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</si>
  <si>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</si>
  <si>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</si>
  <si>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</si>
  <si>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</si>
  <si>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</si>
  <si>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</si>
  <si>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</si>
  <si>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</si>
  <si>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</si>
  <si>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</si>
  <si>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</si>
  <si>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</si>
  <si>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</si>
  <si>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</si>
  <si>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</si>
  <si>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</si>
  <si>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</si>
  <si>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</si>
  <si>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</si>
  <si>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</si>
  <si>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</si>
  <si>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</si>
  <si>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</si>
  <si>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</si>
  <si>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</si>
  <si>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</si>
  <si>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</si>
  <si>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</si>
  <si>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</si>
  <si>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</si>
  <si>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</si>
  <si>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</si>
  <si>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</si>
  <si>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</si>
  <si>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</si>
  <si>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</si>
  <si>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</si>
  <si>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</si>
  <si>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</si>
  <si>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</si>
  <si>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</si>
  <si>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</si>
  <si>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</si>
  <si>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</si>
  <si>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</si>
  <si>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</si>
  <si>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</si>
  <si>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</si>
  <si>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</si>
  <si>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</si>
  <si>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</si>
  <si>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</si>
  <si>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</si>
  <si>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</si>
  <si>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</si>
  <si>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</si>
  <si>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</si>
  <si>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</si>
  <si>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</si>
  <si>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</si>
  <si>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</si>
  <si>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</si>
  <si>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</si>
  <si>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</si>
  <si>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</si>
  <si>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</si>
  <si>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</si>
  <si>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</si>
  <si>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</si>
  <si>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</si>
  <si>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</si>
  <si>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</si>
  <si>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</si>
  <si>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</si>
  <si>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</si>
  <si>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</si>
  <si>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</si>
  <si>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</si>
  <si>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</si>
  <si>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</si>
  <si>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</si>
  <si>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</si>
  <si>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</si>
  <si>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</si>
  <si>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</si>
  <si>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</si>
  <si>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</si>
  <si>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</si>
  <si>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</si>
  <si>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</si>
  <si>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</si>
  <si>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</si>
  <si>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</si>
  <si>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</si>
  <si>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</si>
  <si>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</si>
  <si>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</si>
  <si>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</si>
  <si>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</si>
  <si>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</si>
  <si>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</si>
  <si>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</si>
  <si>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</si>
  <si>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</si>
  <si>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</si>
  <si>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</si>
  <si>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</si>
  <si>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</si>
  <si>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</si>
  <si>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</si>
  <si>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</si>
  <si>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</si>
  <si>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</si>
  <si>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</si>
  <si>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</si>
  <si>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</si>
  <si>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</si>
  <si>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</si>
  <si>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</si>
  <si>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</si>
  <si>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</si>
  <si>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</si>
  <si>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</si>
  <si>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</si>
  <si>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</si>
  <si>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</si>
  <si>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</si>
  <si>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</si>
  <si>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</si>
  <si>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</si>
  <si>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</si>
  <si>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</si>
  <si>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</si>
  <si>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</si>
  <si>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</si>
  <si>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</si>
  <si>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</si>
  <si>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</si>
  <si>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</si>
  <si>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</si>
  <si>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</si>
  <si>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</si>
  <si>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</si>
  <si>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</si>
  <si>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</si>
  <si>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</si>
  <si>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</si>
  <si>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</si>
  <si>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</si>
  <si>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</si>
  <si>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</si>
  <si>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</si>
  <si>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</si>
  <si>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</si>
  <si>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</si>
  <si>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</si>
  <si>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</si>
  <si>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</si>
  <si>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</si>
  <si>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</si>
  <si>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</si>
  <si>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</si>
  <si>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</si>
  <si>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</si>
  <si>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</si>
  <si>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</si>
  <si>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</si>
  <si>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</si>
  <si>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</si>
  <si>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</si>
  <si>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</si>
  <si>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</si>
  <si>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</si>
  <si>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</si>
  <si>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</si>
  <si>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</si>
  <si>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</si>
  <si>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</si>
  <si>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</si>
  <si>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</si>
  <si>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</si>
  <si>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</si>
  <si>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</si>
  <si>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</si>
  <si>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</si>
  <si>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</si>
  <si>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</si>
  <si>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</si>
  <si>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</si>
  <si>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</si>
  <si>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</si>
  <si>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</si>
  <si>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</si>
  <si>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</si>
  <si>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</si>
  <si>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</si>
  <si>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</si>
  <si>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</si>
  <si>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</si>
  <si>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</si>
  <si>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</si>
  <si>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</si>
  <si>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</si>
  <si>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</si>
  <si>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</si>
  <si>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</si>
  <si>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</si>
  <si>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</si>
  <si>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</si>
  <si>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</si>
  <si>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</si>
  <si>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</si>
  <si>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</si>
  <si>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</si>
  <si>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</si>
  <si>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</si>
  <si>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</si>
  <si>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</si>
  <si>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</si>
  <si>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</si>
  <si>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</si>
  <si>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</si>
  <si>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</si>
  <si>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</si>
  <si>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</si>
  <si>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</si>
  <si>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</si>
  <si>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</si>
  <si>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</si>
  <si>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</si>
  <si>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</si>
  <si>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</si>
  <si>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</si>
  <si>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</si>
  <si>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</si>
  <si>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</si>
  <si>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</si>
  <si>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</si>
  <si>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</si>
  <si>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</si>
  <si>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</si>
  <si>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</si>
  <si>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</si>
  <si>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</si>
  <si>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</si>
  <si>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</si>
  <si>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</si>
  <si>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</si>
  <si>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</si>
  <si>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</si>
  <si>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</si>
  <si>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</si>
  <si>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</si>
  <si>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</si>
  <si>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</si>
  <si>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</si>
  <si>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</si>
  <si>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</si>
  <si>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</si>
  <si>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</si>
  <si>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</si>
  <si>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</si>
  <si>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</si>
  <si>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</si>
  <si>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</si>
  <si>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</si>
  <si>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</si>
  <si>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</si>
  <si>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</si>
  <si>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</si>
  <si>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</si>
  <si>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</si>
  <si>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</si>
  <si>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</si>
  <si>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</si>
  <si>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</si>
  <si>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</si>
  <si>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</si>
  <si>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</si>
  <si>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</si>
  <si>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</si>
  <si>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</si>
  <si>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</si>
  <si>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</si>
  <si>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</si>
  <si>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</si>
  <si>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</si>
  <si>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</si>
  <si>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</si>
  <si>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</si>
  <si>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</si>
  <si>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</si>
  <si>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</si>
  <si>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</si>
  <si>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</si>
  <si>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</si>
  <si>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</si>
  <si>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</si>
  <si>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</si>
  <si>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</si>
  <si>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</si>
  <si>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</si>
  <si>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</si>
  <si>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</si>
  <si>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</si>
  <si>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</si>
  <si>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</si>
  <si>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</si>
  <si>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</si>
  <si>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</si>
  <si>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</si>
  <si>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</si>
  <si>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</si>
  <si>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</si>
  <si>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</si>
  <si>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</si>
  <si>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</si>
  <si>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</si>
  <si>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</si>
  <si>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</si>
  <si>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</si>
  <si>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</si>
  <si>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</si>
  <si>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</si>
  <si>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</si>
  <si>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</si>
  <si>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</si>
  <si>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</si>
  <si>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</si>
  <si>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</si>
  <si>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</si>
  <si>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</si>
  <si>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</si>
  <si>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</si>
  <si>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</si>
  <si>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</si>
  <si>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</si>
  <si>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</si>
  <si>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</si>
  <si>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</si>
  <si>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</si>
  <si>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</si>
  <si>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</si>
  <si>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</si>
  <si>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</si>
  <si>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</si>
  <si>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</si>
  <si>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</si>
  <si>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</si>
  <si>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</si>
  <si>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</si>
  <si>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</si>
  <si>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</si>
  <si>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</si>
  <si>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</si>
  <si>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</si>
  <si>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</si>
  <si>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</si>
  <si>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</si>
  <si>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</si>
  <si>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</si>
  <si>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</si>
  <si>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</si>
  <si>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</si>
  <si>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</si>
  <si>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</si>
  <si>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</si>
  <si>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</si>
  <si>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</si>
  <si>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</si>
  <si>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</si>
  <si>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</si>
  <si>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</si>
  <si>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</si>
  <si>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</si>
  <si>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</si>
  <si>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</si>
  <si>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</si>
  <si>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</si>
  <si>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</si>
  <si>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</si>
  <si>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</si>
  <si>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</si>
  <si>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</si>
  <si>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</si>
  <si>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</si>
  <si>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</si>
  <si>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</si>
  <si>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</si>
  <si>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</si>
  <si>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</si>
  <si>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</si>
  <si>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</si>
  <si>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</si>
  <si>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</si>
  <si>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</si>
  <si>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</si>
  <si>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</si>
  <si>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</si>
  <si>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</si>
  <si>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</si>
  <si>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</si>
  <si>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</si>
  <si>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</si>
  <si>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</si>
  <si>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</si>
  <si>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</si>
  <si>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</si>
  <si>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</si>
  <si>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</si>
  <si>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</si>
  <si>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</si>
  <si>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</si>
  <si>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</si>
  <si>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</si>
  <si>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</si>
  <si>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</si>
  <si>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</si>
  <si>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</si>
  <si>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</si>
  <si>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</si>
  <si>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</si>
  <si>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</si>
  <si>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</si>
  <si>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</si>
  <si>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</si>
  <si>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</si>
  <si>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</si>
  <si>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</si>
  <si>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</si>
  <si>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</si>
  <si>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</si>
  <si>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</si>
  <si>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</si>
  <si>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</si>
  <si>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</si>
  <si>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</si>
  <si>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</si>
  <si>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</si>
  <si>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</si>
  <si>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</si>
  <si>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</si>
  <si>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</si>
  <si>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</si>
  <si>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</si>
  <si>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</si>
  <si>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</si>
  <si>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</si>
  <si>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</si>
  <si>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</si>
  <si>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</si>
  <si>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</si>
  <si>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</si>
  <si>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</si>
  <si>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</si>
  <si>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</si>
  <si>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</si>
  <si>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</si>
  <si>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</si>
  <si>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</si>
  <si>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</si>
  <si>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</si>
  <si>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</si>
  <si>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</si>
  <si>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</si>
  <si>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</si>
  <si>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</si>
  <si>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</si>
  <si>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</si>
  <si>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</si>
  <si>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</si>
  <si>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</si>
  <si>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</si>
  <si>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</si>
  <si>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</si>
  <si>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</si>
  <si>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</si>
  <si>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</si>
  <si>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</si>
  <si>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</si>
  <si>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</si>
  <si>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</si>
  <si>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</si>
  <si>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</si>
  <si>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</si>
  <si>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</si>
  <si>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</si>
  <si>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</si>
  <si>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</si>
  <si>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</si>
  <si>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</si>
  <si>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</si>
  <si>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</si>
  <si>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</si>
  <si>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</si>
  <si>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</si>
  <si>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</si>
  <si>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</si>
  <si>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</si>
  <si>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</si>
  <si>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</si>
  <si>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</si>
  <si>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</si>
  <si>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</si>
  <si>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</si>
  <si>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</si>
  <si>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</si>
  <si>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</si>
  <si>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</si>
  <si>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</si>
  <si>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</si>
  <si>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</si>
  <si>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</si>
  <si>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</si>
  <si>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</si>
  <si>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</si>
  <si>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</si>
  <si>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</si>
  <si>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</si>
  <si>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</si>
  <si>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</si>
  <si>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</si>
  <si>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</si>
  <si>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</si>
  <si>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</si>
  <si>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</si>
  <si>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</si>
  <si>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</si>
  <si>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</si>
  <si>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</si>
  <si>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</si>
  <si>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</si>
  <si>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</si>
  <si>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</si>
  <si>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</si>
  <si>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</si>
  <si>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</si>
  <si>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</si>
  <si>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</si>
  <si>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</si>
  <si>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</si>
  <si>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</si>
  <si>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</si>
  <si>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</si>
  <si>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</si>
  <si>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</si>
  <si>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</si>
  <si>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</si>
  <si>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</si>
  <si>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</si>
  <si>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</si>
  <si>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</si>
  <si>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</si>
  <si>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</si>
  <si>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</si>
  <si>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</si>
  <si>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</si>
  <si>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</si>
  <si>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</si>
  <si>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</si>
  <si>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</si>
  <si>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</si>
  <si>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</si>
  <si>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</si>
  <si>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</si>
  <si>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</si>
  <si>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</si>
  <si>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</si>
  <si>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</si>
  <si>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</si>
  <si>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</si>
  <si>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</si>
  <si>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</si>
  <si>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</si>
  <si>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</si>
  <si>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</si>
  <si>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</si>
  <si>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</si>
  <si>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</si>
  <si>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</si>
  <si>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</si>
  <si>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</si>
  <si>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</si>
  <si>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</si>
  <si>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</si>
  <si>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</si>
  <si>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</si>
  <si>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</si>
  <si>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</si>
  <si>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</si>
  <si>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</si>
  <si>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</si>
  <si>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</si>
  <si>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</si>
  <si>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</si>
  <si>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</si>
  <si>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</si>
  <si>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</si>
  <si>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</si>
  <si>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</si>
  <si>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</si>
  <si>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</si>
  <si>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</si>
  <si>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</si>
  <si>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</si>
  <si>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</si>
  <si>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</si>
  <si>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</si>
  <si>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</si>
  <si>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</si>
  <si>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</si>
  <si>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</si>
  <si>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</si>
  <si>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</si>
  <si>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</si>
  <si>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</si>
  <si>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</si>
  <si>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</si>
  <si>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</si>
  <si>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</si>
  <si>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</si>
  <si>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</si>
  <si>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</si>
  <si>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</si>
  <si>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</si>
  <si>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</si>
  <si>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</si>
  <si>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</si>
  <si>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</si>
  <si>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</si>
  <si>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</si>
  <si>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</si>
  <si>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</si>
  <si>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</si>
  <si>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</si>
  <si>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</si>
  <si>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</si>
  <si>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</si>
  <si>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</si>
  <si>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</si>
  <si>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</si>
  <si>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</si>
  <si>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</si>
  <si>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</si>
  <si>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</si>
  <si>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</si>
  <si>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</si>
  <si>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</si>
  <si>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</si>
  <si>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</si>
  <si>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</si>
  <si>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</si>
  <si>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</si>
  <si>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</si>
  <si>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</si>
  <si>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</si>
  <si>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</si>
  <si>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</si>
  <si>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</si>
  <si>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</si>
  <si>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</si>
  <si>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</si>
  <si>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</si>
  <si>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</si>
  <si>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</si>
  <si>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</si>
  <si>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</si>
  <si>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</si>
  <si>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</si>
  <si>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</si>
  <si>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</si>
  <si>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</si>
  <si>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</si>
  <si>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</si>
  <si>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</si>
  <si>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</si>
  <si>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</si>
  <si>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</si>
  <si>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</si>
  <si>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</si>
  <si>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</si>
  <si>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</si>
  <si>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</si>
  <si>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</si>
  <si>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</si>
  <si>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</si>
  <si>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</si>
  <si>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</si>
  <si>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</si>
  <si>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</si>
  <si>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</si>
  <si>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</si>
  <si>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</si>
  <si>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</si>
  <si>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</si>
  <si>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</si>
  <si>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</si>
  <si>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</si>
  <si>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</si>
  <si>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</si>
  <si>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</si>
  <si>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</si>
  <si>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</si>
  <si>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</si>
  <si>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</si>
  <si>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</si>
  <si>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</si>
  <si>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</si>
  <si>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</si>
  <si>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</si>
  <si>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</si>
  <si>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</si>
  <si>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</si>
  <si>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</si>
  <si>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</si>
  <si>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</si>
  <si>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</si>
  <si>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</si>
  <si>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</si>
  <si>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</si>
  <si>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</si>
  <si>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</si>
  <si>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</si>
  <si>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</si>
  <si>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</si>
  <si>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</si>
  <si>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</si>
  <si>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</si>
  <si>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</si>
  <si>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</si>
  <si>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</si>
  <si>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</si>
  <si>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</si>
  <si>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</si>
  <si>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</si>
  <si>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</si>
  <si>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</si>
  <si>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</si>
  <si>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</si>
  <si>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</si>
  <si>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</si>
  <si>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</si>
  <si>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</si>
  <si>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</si>
  <si>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</si>
  <si>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</si>
  <si>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</si>
  <si>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</si>
  <si>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</si>
  <si>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</si>
  <si>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</si>
  <si>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</si>
  <si>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</si>
  <si>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</si>
  <si>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</si>
  <si>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</si>
  <si>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</si>
  <si>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</si>
  <si>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</si>
  <si>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</si>
  <si>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</si>
  <si>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</si>
  <si>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</si>
  <si>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</si>
  <si>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</si>
  <si>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</si>
  <si>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</si>
  <si>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</si>
  <si>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</si>
  <si>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</si>
  <si>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</si>
  <si>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</si>
  <si>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</si>
  <si>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</si>
  <si>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</si>
  <si>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</si>
  <si>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</si>
  <si>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</si>
  <si>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</si>
  <si>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</si>
  <si>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</si>
  <si>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</si>
  <si>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</si>
  <si>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</si>
  <si>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</si>
  <si>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</si>
  <si>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</si>
  <si>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</si>
  <si>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</si>
  <si>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</si>
  <si>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</si>
  <si>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</si>
  <si>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</si>
  <si>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</si>
  <si>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</si>
  <si>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</si>
  <si>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</si>
  <si>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</si>
  <si>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</si>
  <si>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</si>
  <si>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</si>
  <si>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</si>
  <si>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</si>
  <si>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</si>
  <si>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</si>
  <si>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</si>
  <si>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</si>
  <si>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</si>
  <si>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</si>
  <si>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</si>
  <si>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</si>
  <si>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</si>
  <si>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</si>
  <si>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</si>
  <si>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</si>
  <si>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</si>
  <si>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</si>
  <si>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</si>
  <si>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</si>
  <si>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</si>
  <si>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</si>
  <si>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</si>
  <si>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</si>
  <si>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</si>
  <si>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</si>
  <si>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</si>
  <si>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</si>
  <si>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</si>
  <si>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</si>
  <si>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</si>
  <si>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</si>
  <si>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</si>
  <si>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</si>
  <si>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</si>
  <si>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</si>
  <si>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</si>
  <si>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</si>
  <si>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</si>
  <si>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</si>
  <si>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</si>
  <si>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</si>
  <si>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</si>
  <si>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</si>
  <si>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</si>
  <si>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</si>
  <si>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</si>
  <si>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</si>
  <si>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</si>
  <si>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</si>
  <si>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</si>
  <si>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</si>
  <si>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</si>
  <si>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</si>
  <si>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</si>
  <si>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</si>
  <si>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</si>
  <si>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</si>
  <si>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</si>
  <si>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</si>
  <si>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</si>
  <si>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</si>
  <si>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</si>
  <si>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</si>
  <si>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</si>
  <si>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</si>
  <si>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</si>
  <si>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</si>
  <si>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</si>
  <si>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</si>
  <si>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</si>
  <si>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</si>
  <si>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</si>
  <si>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</si>
  <si>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</si>
  <si>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</si>
  <si>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</si>
  <si>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</si>
  <si>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</si>
  <si>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</si>
  <si>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</si>
  <si>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</si>
  <si>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</si>
  <si>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</si>
  <si>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</si>
  <si>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</si>
  <si>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</si>
  <si>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</si>
  <si>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</si>
  <si>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</si>
  <si>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</si>
  <si>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</si>
  <si>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</si>
  <si>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</si>
  <si>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</si>
  <si>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</si>
  <si>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</si>
  <si>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</si>
  <si>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</si>
  <si>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</si>
  <si>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</si>
  <si>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</si>
  <si>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</si>
  <si>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</si>
  <si>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</si>
  <si>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</si>
  <si>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</si>
  <si>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</si>
  <si>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</si>
  <si>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</si>
  <si>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</si>
  <si>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</si>
  <si>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</si>
  <si>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</si>
  <si>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</si>
  <si>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</si>
  <si>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</si>
  <si>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</si>
  <si>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</si>
  <si>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</si>
  <si>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</si>
  <si>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</si>
  <si>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</si>
  <si>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</si>
  <si>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</si>
  <si>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</si>
  <si>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</si>
  <si>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</si>
  <si>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</si>
  <si>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</si>
  <si>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</si>
  <si>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</si>
  <si>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</si>
  <si>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</si>
  <si>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</si>
  <si>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</si>
  <si>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</si>
  <si>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</si>
  <si>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</si>
  <si>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</si>
  <si>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</si>
  <si>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</si>
  <si>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</si>
  <si>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</si>
  <si>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</si>
  <si>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</si>
  <si>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</si>
  <si>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</si>
  <si>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</si>
  <si>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</si>
  <si>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</si>
  <si>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</si>
  <si>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</si>
  <si>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</si>
  <si>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</si>
  <si>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</si>
  <si>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</si>
  <si>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</si>
  <si>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</si>
  <si>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</si>
  <si>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</si>
  <si>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</si>
  <si>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</si>
  <si>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</si>
  <si>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</si>
  <si>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</si>
  <si>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</si>
  <si>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</si>
  <si>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</si>
  <si>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</si>
  <si>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</si>
  <si>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</si>
  <si>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</si>
  <si>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</si>
  <si>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</si>
  <si>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</si>
  <si>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</si>
  <si>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</si>
  <si>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</si>
  <si>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</si>
  <si>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</si>
  <si>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</si>
  <si>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</si>
  <si>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</si>
  <si>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</si>
  <si>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</si>
  <si>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</si>
  <si>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</si>
  <si>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</si>
  <si>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</si>
  <si>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</si>
  <si>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</si>
  <si>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</si>
  <si>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</si>
  <si>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</si>
  <si>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</si>
  <si>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</si>
  <si>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</si>
  <si>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</si>
  <si>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</si>
  <si>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</si>
  <si>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</si>
  <si>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</si>
  <si>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</si>
  <si>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</si>
  <si>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</si>
  <si>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</si>
  <si>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</si>
  <si>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</si>
  <si>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</si>
  <si>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</si>
  <si>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</si>
  <si>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</si>
  <si>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</si>
  <si>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</si>
  <si>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</si>
  <si>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</si>
  <si>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</si>
  <si>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</si>
  <si>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</si>
  <si>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</si>
  <si>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</si>
  <si>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</si>
  <si>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</si>
  <si>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</si>
  <si>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</si>
  <si>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</si>
  <si>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</si>
  <si>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</si>
  <si>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</si>
  <si>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</si>
  <si>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</si>
  <si>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</si>
  <si>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</si>
  <si>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</si>
  <si>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</si>
  <si>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</si>
  <si>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</si>
  <si>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</si>
  <si>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</si>
  <si>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</si>
  <si>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</si>
  <si>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</si>
  <si>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</si>
  <si>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</si>
  <si>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</si>
  <si>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</si>
  <si>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</si>
  <si>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</si>
  <si>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</si>
  <si>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</si>
  <si>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</si>
  <si>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</si>
  <si>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</si>
  <si>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</si>
  <si>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</si>
  <si>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</si>
  <si>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</si>
  <si>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</si>
  <si>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</si>
  <si>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</si>
  <si>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</si>
  <si>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</si>
  <si>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</si>
  <si>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</si>
  <si>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</si>
  <si>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</si>
  <si>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</si>
  <si>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</si>
  <si>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</si>
  <si>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</si>
  <si>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</si>
  <si>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</si>
  <si>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</si>
  <si>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</si>
  <si>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</si>
  <si>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</si>
  <si>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</si>
  <si>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</si>
  <si>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</si>
  <si>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</si>
  <si>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</si>
  <si>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</si>
  <si>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</si>
  <si>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</si>
  <si>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</si>
  <si>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</si>
  <si>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</si>
  <si>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</si>
  <si>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</si>
  <si>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</si>
  <si>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</si>
  <si>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</si>
  <si>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</si>
  <si>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</si>
  <si>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</si>
  <si>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</si>
  <si>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</si>
  <si>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</si>
  <si>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</si>
  <si>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</si>
  <si>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</si>
  <si>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</si>
  <si>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</si>
  <si>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</si>
  <si>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</si>
  <si>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</si>
  <si>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</si>
  <si>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</si>
  <si>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</si>
  <si>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</si>
  <si>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</si>
  <si>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</si>
  <si>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</si>
  <si>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</si>
  <si>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</si>
  <si>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</si>
  <si>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</si>
  <si>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</si>
  <si>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</si>
  <si>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</si>
  <si>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</si>
  <si>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</si>
  <si>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</si>
  <si>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</si>
  <si>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</si>
  <si>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</si>
  <si>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</si>
  <si>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</si>
  <si>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</si>
  <si>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</si>
  <si>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</si>
  <si>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</si>
  <si>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</si>
  <si>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</si>
  <si>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</si>
  <si>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</si>
  <si>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</si>
  <si>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</si>
  <si>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</si>
  <si>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</si>
  <si>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</si>
  <si>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</si>
  <si>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</si>
  <si>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</si>
  <si>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</si>
  <si>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</si>
  <si>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</si>
  <si>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</si>
  <si>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</si>
  <si>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</si>
  <si>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</si>
  <si>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</si>
  <si>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</si>
  <si>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</si>
  <si>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</si>
  <si>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</si>
  <si>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</si>
  <si>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</si>
  <si>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</si>
  <si>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</si>
  <si>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</si>
  <si>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</si>
  <si>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</si>
  <si>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</si>
  <si>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</si>
  <si>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</si>
  <si>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</si>
  <si>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</si>
  <si>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</si>
  <si>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</si>
  <si>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</si>
  <si>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</si>
  <si>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</si>
  <si>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</si>
  <si>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</si>
  <si>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</si>
  <si>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</si>
  <si>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</si>
  <si>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</si>
  <si>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</si>
  <si>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</si>
  <si>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</si>
  <si>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</si>
  <si>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</si>
  <si>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</si>
  <si>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</si>
  <si>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</si>
  <si>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</si>
  <si>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</si>
  <si>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</si>
  <si>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</si>
  <si>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</si>
  <si>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</si>
  <si>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</si>
  <si>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</si>
  <si>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</si>
  <si>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</si>
  <si>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</si>
  <si>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</si>
  <si>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</si>
  <si>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</si>
  <si>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</si>
  <si>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</si>
  <si>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</si>
  <si>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</si>
  <si>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</si>
  <si>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</si>
  <si>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</si>
  <si>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</si>
  <si>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</si>
  <si>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</si>
  <si>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</si>
  <si>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</si>
  <si>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</si>
  <si>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</si>
  <si>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</si>
  <si>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</si>
  <si>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</si>
  <si>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</si>
  <si>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</si>
  <si>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</si>
  <si>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</si>
  <si>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</si>
  <si>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</si>
  <si>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</si>
  <si>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</si>
  <si>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</si>
  <si>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</si>
  <si>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</si>
  <si>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</si>
  <si>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</si>
  <si>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</si>
  <si>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</si>
  <si>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</si>
  <si>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</si>
  <si>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</si>
  <si>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</si>
  <si>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</si>
  <si>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</si>
  <si>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</si>
  <si>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</si>
  <si>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</si>
  <si>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</si>
  <si>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</si>
  <si>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</si>
  <si>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</si>
  <si>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</si>
  <si>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</si>
  <si>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</si>
  <si>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</si>
  <si>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</si>
  <si>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</si>
  <si>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</si>
  <si>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</si>
  <si>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</si>
  <si>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</si>
  <si>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</si>
  <si>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</si>
  <si>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</si>
  <si>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</si>
  <si>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</si>
  <si>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</si>
  <si>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</si>
  <si>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</si>
  <si>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</si>
  <si>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</si>
  <si>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</si>
  <si>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</si>
  <si>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</si>
  <si>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</si>
  <si>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</si>
  <si>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</si>
  <si>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</si>
  <si>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</si>
  <si>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</si>
  <si>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</si>
  <si>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</si>
  <si>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</si>
  <si>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</si>
  <si>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</si>
  <si>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</si>
  <si>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</si>
  <si>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</si>
  <si>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</si>
  <si>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</si>
  <si>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</si>
  <si>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</si>
  <si>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</si>
  <si>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</si>
  <si>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</si>
  <si>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</si>
  <si>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</si>
  <si>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</si>
  <si>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</si>
  <si>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</si>
  <si>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</si>
  <si>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</si>
  <si>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</si>
  <si>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</si>
  <si>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</si>
  <si>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</si>
  <si>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</si>
  <si>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</si>
  <si>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</si>
  <si>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</si>
  <si>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</si>
  <si>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</si>
  <si>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</si>
  <si>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</si>
  <si>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</si>
  <si>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</si>
  <si>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</si>
  <si>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</si>
  <si>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</si>
  <si>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</si>
  <si>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</si>
  <si>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</si>
  <si>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</si>
  <si>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</si>
  <si>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</si>
  <si>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</si>
  <si>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</si>
  <si>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</si>
  <si>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</si>
  <si>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</si>
  <si>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</si>
  <si>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</si>
  <si>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</si>
  <si>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</si>
  <si>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</si>
  <si>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</si>
  <si>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</si>
  <si>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</si>
  <si>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</si>
  <si>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</si>
  <si>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</si>
  <si>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</si>
  <si>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</si>
  <si>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</si>
  <si>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</si>
  <si>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</si>
  <si>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</si>
  <si>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</si>
  <si>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</si>
  <si>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</si>
  <si>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</si>
  <si>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</si>
  <si>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</si>
  <si>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</si>
  <si>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</si>
  <si>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</si>
  <si>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</si>
  <si>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</si>
  <si>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</si>
  <si>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</si>
  <si>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</si>
  <si>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</si>
  <si>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</si>
  <si>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</si>
  <si>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</si>
  <si>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</si>
  <si>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</si>
  <si>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</si>
  <si>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</si>
  <si>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</si>
  <si>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</si>
  <si>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</si>
  <si>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</si>
  <si>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</si>
  <si>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</si>
  <si>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</si>
  <si>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</si>
  <si>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</si>
  <si>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</si>
  <si>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</si>
  <si>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</si>
  <si>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</si>
  <si>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</si>
  <si>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</si>
  <si>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</si>
  <si>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</si>
  <si>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</si>
  <si>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</si>
  <si>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</si>
  <si>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</si>
  <si>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</si>
  <si>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</si>
  <si>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</si>
  <si>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</si>
  <si>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</si>
  <si>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</si>
  <si>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</si>
  <si>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</si>
  <si>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</si>
  <si>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</si>
  <si>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</si>
  <si>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</si>
  <si>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</si>
  <si>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</si>
  <si>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</si>
  <si>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</si>
  <si>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</si>
  <si>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</si>
  <si>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</si>
  <si>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</si>
  <si>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</si>
  <si>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</si>
  <si>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</si>
  <si>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</si>
  <si>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</si>
  <si>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</si>
  <si>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</si>
  <si>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</si>
  <si>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</si>
  <si>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</si>
  <si>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</si>
  <si>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</si>
  <si>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</si>
  <si>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</si>
  <si>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</si>
  <si>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</si>
  <si>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</si>
  <si>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</si>
  <si>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</si>
  <si>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</si>
  <si>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</si>
  <si>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</si>
  <si>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</si>
  <si>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</si>
  <si>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</si>
  <si>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</si>
  <si>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</si>
  <si>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</si>
  <si>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</si>
  <si>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</si>
  <si>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</si>
  <si>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</si>
  <si>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</si>
  <si>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</si>
  <si>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</si>
  <si>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</si>
  <si>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</si>
  <si>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</si>
  <si>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</si>
  <si>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</si>
  <si>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</si>
  <si>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</si>
  <si>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</si>
  <si>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</si>
  <si>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</si>
  <si>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</si>
  <si>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</si>
  <si>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</si>
  <si>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</si>
  <si>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</si>
  <si>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</si>
  <si>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</si>
  <si>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</si>
  <si>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</si>
  <si>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</si>
  <si>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</si>
  <si>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</si>
  <si>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</si>
  <si>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</si>
  <si>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</si>
  <si>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</si>
  <si>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</si>
  <si>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</si>
  <si>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</si>
  <si>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</si>
  <si>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</si>
  <si>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</si>
  <si>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</si>
  <si>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</si>
  <si>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</si>
  <si>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</si>
  <si>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</si>
  <si>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</si>
  <si>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</si>
  <si>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</si>
  <si>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</si>
  <si>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</si>
  <si>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</si>
  <si>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</si>
  <si>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</si>
  <si>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</si>
  <si>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</si>
  <si>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</si>
  <si>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</si>
  <si>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</si>
  <si>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</si>
  <si>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</si>
  <si>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</si>
  <si>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</si>
  <si>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</si>
  <si>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</si>
  <si>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</si>
  <si>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</si>
  <si>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</si>
  <si>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</si>
  <si>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</si>
  <si>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</si>
  <si>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</si>
  <si>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</si>
  <si>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</si>
  <si>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</si>
  <si>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</si>
  <si>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</si>
  <si>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</si>
  <si>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</si>
  <si>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</si>
  <si>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</si>
  <si>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</si>
  <si>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</si>
  <si>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</si>
  <si>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</si>
  <si>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</si>
  <si>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</si>
  <si>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</si>
  <si>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</si>
  <si>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</si>
  <si>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</si>
  <si>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</si>
  <si>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</si>
  <si>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</si>
  <si>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</si>
  <si>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</si>
  <si>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</si>
  <si>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</si>
  <si>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</si>
  <si>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</si>
  <si>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</si>
  <si>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</si>
  <si>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</si>
  <si>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</si>
  <si>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</si>
  <si>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</si>
  <si>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</si>
  <si>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</si>
  <si>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</si>
  <si>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</si>
  <si>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</si>
  <si>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</si>
  <si>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</si>
  <si>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</si>
  <si>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</si>
  <si>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</si>
  <si>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</si>
  <si>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</si>
  <si>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</si>
  <si>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</si>
  <si>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</si>
  <si>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</si>
  <si>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</si>
  <si>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</si>
  <si>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</si>
  <si>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</si>
  <si>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</si>
  <si>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</si>
  <si>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</si>
  <si>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</si>
  <si>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</si>
  <si>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</si>
  <si>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</si>
  <si>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</si>
  <si>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</si>
  <si>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</si>
  <si>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</si>
  <si>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</si>
  <si>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</si>
  <si>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</si>
  <si>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</si>
  <si>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</si>
  <si>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</si>
  <si>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</si>
  <si>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</si>
  <si>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</si>
  <si>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</si>
  <si>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</si>
  <si>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</si>
  <si>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</si>
  <si>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</si>
  <si>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</si>
  <si>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</si>
  <si>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</si>
  <si>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</si>
  <si>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</si>
  <si>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</si>
  <si>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</si>
  <si>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</si>
  <si>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</si>
  <si>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</si>
  <si>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</si>
  <si>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</si>
  <si>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</si>
  <si>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</si>
  <si>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</si>
  <si>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</si>
  <si>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</si>
  <si>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</si>
  <si>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</si>
  <si>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</si>
  <si>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</si>
  <si>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</si>
  <si>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</si>
  <si>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</si>
  <si>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</si>
  <si>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</si>
  <si>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</si>
  <si>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</si>
  <si>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</si>
  <si>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</si>
  <si>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</si>
  <si>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</si>
  <si>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</si>
  <si>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</si>
  <si>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</si>
  <si>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</si>
  <si>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</si>
  <si>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</si>
  <si>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</si>
  <si>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</si>
  <si>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</si>
  <si>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</si>
  <si>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</si>
  <si>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</si>
  <si>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</si>
  <si>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</si>
  <si>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</si>
  <si>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</si>
  <si>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</si>
  <si>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</si>
  <si>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</si>
  <si>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</si>
  <si>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</si>
  <si>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</si>
  <si>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</si>
  <si>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</si>
  <si>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</si>
  <si>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</si>
  <si>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</si>
  <si>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</si>
  <si>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</si>
  <si>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</si>
  <si>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</si>
  <si>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</si>
  <si>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</si>
  <si>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</si>
  <si>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</si>
  <si>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</si>
  <si>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</si>
  <si>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</si>
  <si>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</si>
  <si>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</si>
  <si>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</si>
  <si>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</si>
  <si>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</si>
  <si>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</si>
  <si>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</si>
  <si>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</si>
  <si>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</si>
  <si>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</si>
  <si>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</si>
  <si>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</si>
  <si>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</si>
  <si>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</si>
  <si>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</si>
  <si>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</si>
  <si>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</si>
  <si>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</si>
  <si>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</si>
  <si>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</si>
  <si>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</si>
  <si>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</si>
  <si>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</si>
  <si>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</si>
  <si>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</si>
  <si>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</si>
  <si>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</si>
  <si>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</si>
  <si>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</si>
  <si>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</si>
  <si>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</si>
  <si>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</si>
  <si>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</si>
  <si>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</si>
  <si>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</si>
  <si>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</si>
  <si>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</si>
  <si>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</si>
  <si>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</si>
  <si>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</si>
  <si>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</si>
  <si>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</si>
  <si>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</si>
  <si>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</si>
  <si>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</si>
  <si>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</si>
  <si>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</si>
  <si>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</si>
  <si>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</si>
  <si>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</si>
  <si>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</si>
  <si>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</si>
  <si>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</si>
  <si>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</si>
  <si>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</si>
  <si>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</si>
  <si>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</si>
  <si>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</si>
  <si>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</si>
  <si>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</si>
  <si>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</si>
  <si>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</si>
  <si>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</si>
  <si>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</si>
  <si>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</si>
  <si>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</si>
  <si>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</si>
  <si>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</si>
  <si>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</si>
  <si>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</si>
  <si>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</si>
  <si>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</si>
  <si>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</si>
  <si>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</si>
  <si>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</si>
  <si>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</si>
  <si>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</si>
  <si>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</si>
  <si>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</si>
  <si>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</si>
  <si>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</si>
  <si>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</si>
  <si>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</si>
  <si>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</si>
  <si>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</si>
  <si>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</si>
  <si>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</si>
  <si>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</si>
  <si>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</si>
  <si>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</si>
  <si>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</si>
  <si>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</si>
  <si>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</si>
  <si>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</si>
  <si>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</si>
  <si>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</si>
  <si>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</si>
  <si>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</si>
  <si>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</si>
  <si>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</si>
  <si>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</si>
  <si>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</si>
  <si>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</si>
  <si>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</si>
  <si>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</si>
  <si>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</si>
  <si>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</si>
  <si>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</si>
  <si>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</si>
  <si>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</si>
  <si>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</si>
  <si>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</si>
  <si>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</si>
  <si>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</si>
  <si>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</si>
  <si>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</si>
  <si>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</si>
  <si>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</si>
  <si>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</si>
  <si>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</si>
  <si>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</si>
  <si>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</si>
  <si>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</si>
  <si>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</si>
  <si>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</si>
  <si>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</si>
  <si>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</si>
  <si>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</si>
  <si>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</si>
  <si>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</si>
  <si>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</si>
  <si>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</si>
  <si>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</si>
  <si>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</si>
  <si>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</si>
  <si>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</si>
  <si>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</si>
  <si>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</si>
  <si>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</si>
  <si>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</si>
  <si>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</si>
  <si>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</si>
  <si>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</si>
  <si>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</si>
  <si>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</si>
  <si>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</si>
  <si>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</si>
  <si>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</si>
  <si>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</si>
  <si>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</si>
  <si>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</si>
  <si>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</si>
  <si>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</si>
  <si>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</si>
  <si>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</si>
  <si>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</si>
  <si>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</si>
  <si>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</si>
  <si>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</si>
  <si>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</si>
  <si>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</si>
  <si>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</si>
  <si>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</si>
  <si>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</si>
  <si>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</si>
  <si>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</si>
  <si>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</si>
  <si>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</si>
  <si>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</si>
  <si>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</si>
  <si>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</si>
  <si>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</si>
  <si>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</si>
  <si>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</si>
  <si>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</si>
  <si>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</si>
  <si>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</si>
  <si>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</si>
  <si>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</si>
  <si>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</si>
  <si>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</si>
  <si>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</si>
  <si>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</si>
  <si>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</si>
  <si>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</si>
  <si>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</si>
  <si>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</si>
  <si>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</si>
  <si>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</si>
  <si>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</si>
  <si>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</si>
  <si>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</si>
  <si>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</si>
  <si>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</si>
  <si>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</si>
  <si>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</si>
  <si>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</si>
  <si>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</si>
  <si>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</si>
  <si>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</si>
  <si>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</si>
  <si>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</si>
  <si>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</si>
  <si>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</si>
  <si>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</si>
  <si>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</si>
  <si>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</si>
  <si>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</si>
  <si>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</si>
  <si>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</si>
  <si>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</si>
  <si>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</si>
  <si>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</si>
  <si>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</si>
  <si>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</si>
  <si>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</si>
  <si>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</si>
  <si>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</si>
  <si>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</si>
  <si>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</si>
  <si>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</si>
  <si>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</si>
  <si>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</si>
  <si>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</si>
  <si>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</si>
  <si>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</si>
  <si>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</si>
  <si>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</si>
  <si>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</si>
  <si>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</si>
  <si>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</si>
  <si>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</si>
  <si>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</si>
  <si>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</si>
  <si>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</si>
  <si>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</si>
  <si>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</si>
  <si>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</si>
  <si>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</si>
  <si>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</si>
  <si>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</si>
  <si>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</si>
  <si>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</si>
  <si>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</si>
  <si>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</si>
  <si>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</si>
  <si>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</si>
  <si>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</si>
  <si>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</si>
  <si>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</si>
  <si>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</si>
  <si>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</si>
  <si>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</si>
  <si>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</si>
  <si>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</si>
  <si>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</si>
  <si>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</si>
  <si>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</si>
  <si>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</si>
  <si>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</si>
  <si>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</si>
  <si>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</si>
  <si>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</si>
  <si>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</si>
  <si>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</si>
  <si>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</si>
  <si>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</si>
  <si>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</si>
  <si>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</si>
  <si>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</si>
  <si>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</si>
  <si>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</si>
  <si>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</si>
  <si>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</si>
  <si>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</si>
  <si>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</si>
  <si>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</si>
  <si>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</si>
  <si>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</si>
  <si>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</si>
  <si>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</si>
  <si>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</si>
  <si>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</si>
  <si>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</si>
  <si>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</si>
  <si>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</si>
  <si>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</si>
  <si>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</si>
  <si>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</si>
  <si>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</si>
  <si>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</si>
  <si>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</si>
  <si>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</si>
  <si>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</si>
  <si>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</si>
  <si>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</si>
  <si>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</si>
  <si>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</si>
  <si>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</si>
  <si>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</si>
  <si>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</si>
  <si>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</si>
  <si>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</si>
  <si>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</si>
  <si>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</si>
  <si>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</si>
  <si>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</si>
  <si>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</si>
  <si>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</si>
  <si>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</si>
  <si>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</si>
  <si>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</si>
  <si>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</si>
  <si>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</si>
  <si>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</si>
  <si>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</si>
  <si>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</si>
  <si>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</si>
  <si>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</si>
  <si>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</si>
  <si>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</si>
  <si>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</si>
  <si>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</si>
  <si>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</si>
  <si>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</si>
  <si>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</si>
  <si>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</si>
  <si>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</si>
  <si>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</si>
  <si>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</si>
  <si>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</si>
  <si>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</si>
  <si>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</si>
  <si>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</si>
  <si>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</si>
  <si>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</si>
  <si>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</si>
  <si>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</si>
  <si>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</si>
  <si>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</si>
  <si>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</si>
  <si>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</si>
  <si>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</si>
  <si>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</si>
  <si>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</si>
  <si>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</si>
  <si>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</si>
  <si>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</si>
  <si>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</si>
  <si>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</si>
  <si>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</si>
  <si>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</si>
  <si>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</si>
  <si>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</si>
  <si>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</si>
  <si>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</si>
  <si>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</si>
  <si>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</si>
  <si>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</si>
  <si>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</si>
  <si>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</si>
  <si>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</si>
  <si>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</si>
  <si>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</si>
  <si>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</si>
  <si>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</si>
  <si>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</si>
  <si>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</si>
  <si>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</si>
  <si>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</si>
  <si>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</si>
  <si>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</si>
  <si>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</si>
  <si>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</si>
  <si>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</si>
  <si>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</si>
  <si>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</si>
  <si>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</si>
  <si>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</si>
  <si>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</si>
  <si>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</si>
  <si>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</si>
  <si>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</si>
  <si>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</si>
  <si>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</si>
  <si>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</si>
  <si>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</si>
  <si>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</si>
  <si>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</si>
  <si>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</si>
  <si>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</si>
  <si>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</si>
  <si>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</si>
  <si>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</si>
  <si>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</si>
  <si>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</si>
  <si>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</si>
  <si>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</si>
  <si>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</si>
  <si>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</si>
  <si>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</si>
  <si>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</si>
  <si>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</si>
  <si>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</si>
  <si>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</si>
  <si>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</si>
  <si>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</si>
  <si>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</si>
  <si>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</si>
  <si>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</si>
  <si>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</si>
  <si>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</si>
  <si>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</si>
  <si>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</si>
  <si>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</si>
  <si>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</si>
  <si>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</si>
  <si>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</si>
  <si>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</si>
  <si>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</si>
  <si>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</si>
  <si>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</si>
  <si>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</si>
  <si>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</si>
  <si>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</si>
  <si>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</si>
  <si>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</si>
  <si>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</si>
  <si>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</si>
  <si>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</si>
  <si>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</si>
  <si>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</si>
  <si>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</si>
  <si>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</si>
  <si>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</si>
  <si>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</si>
  <si>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</si>
  <si>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</si>
  <si>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</si>
  <si>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</si>
  <si>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</si>
  <si>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</si>
  <si>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</si>
  <si>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</si>
  <si>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</si>
  <si>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</si>
  <si>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</si>
  <si>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</si>
  <si>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</si>
  <si>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</si>
  <si>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</si>
  <si>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</si>
  <si>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</si>
  <si>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</si>
  <si>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</si>
  <si>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</si>
  <si>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</si>
  <si>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</si>
  <si>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</si>
  <si>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</si>
  <si>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</si>
  <si>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</si>
  <si>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</si>
  <si>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</si>
  <si>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</si>
  <si>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</si>
  <si>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</si>
  <si>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</si>
  <si>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</si>
  <si>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</si>
  <si>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</si>
  <si>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</si>
  <si>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</si>
  <si>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</si>
  <si>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</si>
  <si>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</si>
  <si>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</si>
  <si>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</si>
  <si>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</si>
  <si>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</si>
  <si>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</si>
  <si>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</si>
  <si>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</si>
  <si>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</si>
  <si>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</si>
  <si>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</si>
  <si>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</si>
  <si>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</si>
  <si>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</si>
  <si>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</si>
  <si>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</si>
  <si>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</si>
  <si>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</si>
  <si>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</si>
  <si>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</si>
  <si>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</si>
  <si>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</si>
  <si>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</si>
  <si>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</si>
  <si>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</si>
  <si>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</si>
  <si>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</si>
  <si>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</si>
  <si>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</si>
  <si>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</si>
  <si>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</si>
  <si>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</si>
  <si>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</si>
  <si>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</si>
  <si>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</si>
  <si>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</si>
  <si>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</si>
  <si>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</si>
  <si>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</si>
  <si>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</si>
  <si>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</si>
  <si>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</si>
  <si>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</si>
  <si>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</si>
  <si>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</si>
  <si>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</si>
  <si>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</si>
  <si>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</si>
  <si>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</si>
  <si>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</si>
  <si>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</si>
  <si>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</si>
  <si>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</si>
  <si>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</si>
  <si>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</si>
  <si>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</si>
  <si>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</si>
  <si>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</si>
  <si>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</si>
  <si>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</si>
  <si>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</si>
  <si>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</si>
  <si>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</si>
  <si>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</si>
  <si>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</si>
  <si>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</si>
  <si>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</si>
  <si>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</si>
  <si>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</si>
  <si>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</si>
  <si>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</si>
  <si>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</si>
  <si>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</si>
  <si>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</si>
  <si>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</si>
  <si>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</si>
  <si>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</si>
  <si>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</si>
  <si>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</si>
  <si>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</si>
  <si>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</si>
  <si>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</si>
  <si>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</si>
  <si>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</si>
  <si>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</si>
  <si>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</si>
  <si>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</si>
  <si>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</si>
  <si>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</si>
  <si>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</si>
  <si>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</si>
  <si>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</si>
  <si>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</si>
  <si>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</si>
  <si>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</si>
  <si>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</si>
  <si>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</si>
  <si>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</si>
  <si>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</si>
  <si>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</si>
  <si>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</si>
  <si>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</si>
  <si>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</si>
  <si>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</si>
  <si>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</si>
  <si>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</si>
  <si>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</si>
  <si>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</si>
  <si>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</si>
  <si>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</si>
  <si>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</si>
  <si>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</si>
  <si>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</si>
  <si>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</si>
  <si>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</si>
  <si>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</si>
  <si>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</si>
  <si>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</si>
  <si>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</si>
  <si>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</si>
  <si>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</si>
  <si>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</si>
  <si>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</si>
  <si>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</si>
  <si>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</si>
  <si>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</si>
  <si>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</si>
  <si>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</si>
  <si>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</si>
  <si>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</si>
  <si>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</si>
  <si>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</si>
  <si>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</si>
  <si>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</si>
  <si>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</si>
  <si>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</si>
  <si>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</si>
  <si>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</si>
  <si>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</si>
  <si>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</si>
  <si>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</si>
  <si>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</si>
  <si>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</si>
  <si>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</si>
  <si>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</si>
  <si>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</si>
  <si>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</si>
  <si>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</si>
  <si>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</si>
  <si>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</si>
  <si>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</si>
  <si>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</si>
  <si>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</si>
  <si>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</si>
  <si>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</si>
  <si>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</si>
  <si>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</si>
  <si>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</si>
  <si>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</si>
  <si>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</si>
  <si>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</si>
  <si>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</si>
  <si>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</si>
  <si>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</si>
  <si>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</si>
  <si>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</si>
  <si>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</si>
  <si>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</si>
  <si>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</si>
  <si>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</si>
  <si>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</si>
  <si>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</si>
  <si>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</si>
  <si>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</si>
  <si>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</si>
  <si>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</si>
  <si>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</si>
  <si>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</si>
  <si>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</si>
  <si>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</si>
  <si>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</si>
  <si>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</si>
  <si>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</si>
  <si>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</si>
  <si>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</si>
  <si>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</si>
  <si>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</si>
  <si>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</si>
  <si>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</si>
  <si>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</si>
  <si>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</si>
  <si>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</si>
  <si>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</si>
  <si>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</si>
  <si>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</si>
  <si>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</si>
  <si>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</si>
  <si>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</si>
  <si>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</si>
  <si>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</si>
  <si>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</si>
  <si>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</si>
  <si>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</si>
  <si>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</si>
  <si>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</si>
  <si>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</si>
  <si>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</si>
  <si>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</si>
  <si>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</si>
  <si>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</si>
  <si>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</si>
  <si>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</si>
  <si>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</si>
  <si>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</si>
  <si>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</si>
  <si>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</si>
  <si>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</si>
  <si>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</si>
  <si>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</si>
  <si>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</si>
  <si>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</si>
  <si>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</si>
  <si>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</si>
  <si>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</si>
  <si>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</si>
  <si>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</si>
  <si>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</si>
  <si>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</si>
  <si>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</si>
  <si>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</si>
  <si>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</si>
  <si>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</si>
  <si>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</si>
  <si>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</si>
  <si>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</si>
  <si>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</si>
  <si>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</si>
  <si>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</si>
  <si>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</si>
  <si>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</si>
  <si>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</si>
  <si>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</si>
  <si>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</si>
  <si>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</si>
  <si>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</si>
  <si>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</si>
  <si>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</si>
  <si>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</si>
  <si>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</si>
  <si>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</si>
  <si>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</si>
  <si>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</si>
  <si>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</si>
  <si>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</si>
  <si>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</si>
  <si>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</si>
  <si>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</si>
  <si>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</si>
  <si>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</si>
  <si>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</si>
  <si>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</si>
  <si>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</si>
  <si>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</si>
  <si>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</si>
  <si>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</si>
  <si>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</si>
  <si>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</si>
  <si>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</si>
  <si>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</si>
  <si>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</si>
  <si>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</si>
  <si>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</si>
  <si>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</si>
  <si>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</si>
  <si>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</si>
  <si>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</si>
  <si>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</si>
  <si>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</si>
  <si>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</si>
  <si>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</si>
  <si>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</si>
  <si>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</si>
  <si>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</si>
  <si>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</si>
  <si>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</si>
  <si>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</si>
  <si>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</si>
  <si>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</si>
  <si>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</si>
  <si>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</si>
  <si>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</si>
  <si>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</si>
  <si>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</si>
  <si>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</si>
  <si>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</si>
  <si>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</si>
  <si>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</si>
  <si>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</si>
  <si>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</si>
  <si>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</si>
  <si>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</si>
  <si>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</si>
  <si>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</si>
  <si>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</si>
  <si>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</si>
  <si>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</si>
  <si>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</si>
  <si>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</si>
  <si>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</si>
  <si>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</si>
  <si>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</si>
  <si>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</si>
  <si>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</si>
  <si>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</si>
  <si>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</si>
  <si>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</si>
  <si>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</si>
  <si>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</si>
  <si>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</si>
  <si>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</si>
  <si>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</si>
  <si>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</si>
  <si>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</si>
  <si>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</si>
  <si>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</si>
  <si>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</si>
  <si>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</si>
  <si>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</si>
  <si>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</si>
  <si>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</si>
  <si>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</si>
  <si>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</si>
  <si>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</si>
  <si>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</si>
  <si>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</si>
  <si>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</si>
  <si>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</si>
  <si>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</si>
  <si>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</si>
  <si>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</si>
  <si>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</si>
  <si>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</si>
  <si>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</si>
  <si>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</si>
  <si>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</si>
  <si>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</si>
  <si>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</si>
  <si>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</si>
  <si>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</si>
  <si>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</si>
  <si>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</si>
  <si>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</si>
  <si>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</si>
  <si>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</si>
  <si>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</si>
  <si>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</si>
  <si>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</si>
  <si>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</si>
  <si>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</si>
  <si>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</si>
  <si>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</si>
  <si>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</si>
  <si>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</si>
  <si>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</si>
  <si>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</si>
  <si>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</si>
  <si>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</si>
  <si>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</si>
  <si>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</si>
  <si>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</si>
  <si>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</si>
  <si>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</si>
  <si>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</si>
  <si>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</si>
  <si>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</si>
  <si>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</si>
  <si>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</si>
  <si>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</si>
  <si>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</si>
  <si>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</si>
  <si>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</si>
  <si>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</si>
  <si>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</si>
  <si>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</si>
  <si>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</si>
  <si>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</si>
  <si>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</si>
  <si>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</si>
  <si>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</si>
  <si>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</si>
  <si>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</si>
  <si>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</si>
  <si>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</si>
  <si>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</si>
  <si>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</si>
  <si>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</si>
  <si>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</si>
  <si>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</si>
  <si>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</si>
  <si>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</si>
  <si>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</si>
  <si>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</si>
  <si>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</si>
  <si>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</si>
  <si>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</si>
  <si>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</si>
  <si>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</si>
  <si>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</si>
  <si>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</si>
  <si>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</si>
  <si>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</si>
  <si>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</si>
  <si>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</si>
  <si>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</si>
  <si>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</si>
  <si>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</si>
  <si>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</si>
  <si>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</si>
  <si>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</si>
  <si>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</si>
  <si>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</si>
  <si>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</si>
  <si>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</si>
  <si>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</si>
  <si>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</si>
  <si>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</si>
  <si>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</si>
  <si>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</si>
  <si>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</si>
  <si>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</si>
  <si>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</si>
  <si>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</si>
  <si>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</si>
  <si>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</si>
  <si>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</si>
  <si>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</si>
  <si>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</si>
  <si>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</si>
  <si>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</si>
  <si>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</si>
  <si>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</si>
  <si>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</si>
  <si>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</si>
  <si>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</si>
  <si>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</si>
  <si>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</si>
  <si>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</si>
  <si>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</si>
  <si>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</si>
  <si>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</si>
  <si>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</si>
  <si>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</si>
  <si>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</si>
  <si>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</si>
  <si>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</si>
  <si>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</si>
  <si>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</si>
  <si>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</si>
  <si>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</si>
  <si>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</si>
  <si>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</si>
  <si>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</si>
  <si>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</si>
  <si>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</si>
  <si>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</si>
  <si>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</si>
  <si>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</si>
  <si>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</si>
  <si>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</si>
  <si>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</si>
  <si>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</si>
  <si>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</si>
  <si>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</si>
  <si>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</si>
  <si>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</si>
  <si>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</si>
  <si>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</si>
  <si>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</si>
  <si>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</si>
  <si>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</si>
  <si>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</si>
  <si>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</si>
  <si>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</si>
  <si>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</si>
  <si>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</si>
  <si>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</si>
  <si>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</si>
  <si>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</si>
  <si>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</si>
  <si>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</si>
  <si>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</si>
  <si>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</si>
  <si>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</si>
  <si>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</si>
  <si>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</si>
  <si>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</si>
  <si>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</si>
  <si>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</si>
  <si>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</si>
  <si>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</si>
  <si>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</si>
  <si>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</si>
  <si>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</si>
  <si>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</si>
  <si>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</si>
  <si>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</si>
  <si>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</si>
  <si>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</si>
  <si>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</si>
  <si>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</si>
  <si>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</si>
  <si>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</si>
  <si>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</si>
  <si>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</si>
  <si>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</si>
  <si>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</si>
  <si>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</si>
  <si>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</si>
  <si>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</si>
  <si>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</si>
  <si>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</si>
  <si>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</si>
  <si>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</si>
  <si>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</si>
  <si>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</si>
  <si>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</si>
  <si>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</si>
  <si>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</si>
  <si>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</si>
  <si>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</si>
  <si>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</si>
  <si>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</si>
  <si>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</si>
  <si>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</si>
  <si>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</si>
  <si>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</si>
  <si>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</si>
  <si>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</si>
  <si>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</si>
  <si>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</si>
  <si>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</si>
  <si>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</si>
  <si>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</si>
  <si>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</si>
  <si>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</si>
  <si>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</si>
  <si>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</si>
  <si>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</si>
  <si>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</si>
  <si>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</si>
  <si>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</si>
  <si>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</si>
  <si>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</si>
  <si>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</si>
  <si>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</si>
  <si>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</si>
  <si>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</si>
  <si>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</si>
  <si>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</si>
  <si>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</si>
  <si>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</si>
  <si>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</si>
  <si>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</si>
  <si>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</si>
  <si>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</si>
  <si>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</si>
  <si>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</si>
  <si>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</si>
  <si>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</si>
  <si>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</si>
  <si>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</si>
  <si>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</si>
  <si>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</si>
  <si>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</si>
  <si>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</si>
  <si>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</si>
  <si>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</si>
  <si>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</si>
  <si>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</si>
  <si>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</si>
  <si>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</si>
  <si>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</si>
  <si>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</si>
  <si>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</si>
  <si>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</si>
  <si>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</si>
  <si>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</si>
  <si>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</si>
  <si>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</si>
  <si>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</si>
  <si>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</si>
  <si>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</si>
  <si>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</si>
  <si>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</si>
  <si>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</si>
  <si>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</si>
  <si>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</si>
  <si>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</si>
  <si>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</si>
  <si>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</si>
  <si>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</si>
  <si>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</si>
  <si>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</si>
  <si>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</si>
  <si>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</si>
  <si>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</si>
  <si>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</si>
  <si>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</si>
  <si>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</si>
  <si>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</si>
  <si>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</si>
  <si>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</si>
  <si>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</si>
  <si>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</si>
  <si>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</si>
  <si>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</si>
  <si>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</si>
  <si>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</si>
  <si>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</si>
  <si>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</si>
  <si>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</si>
  <si>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</si>
  <si>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</si>
  <si>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</si>
  <si>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</si>
  <si>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</si>
  <si>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</si>
  <si>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</si>
  <si>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</si>
  <si>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</si>
  <si>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</si>
  <si>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</si>
  <si>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</si>
  <si>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</si>
  <si>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</si>
  <si>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</si>
  <si>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</si>
  <si>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</si>
  <si>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</si>
  <si>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</si>
  <si>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</si>
  <si>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</si>
  <si>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</si>
  <si>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</si>
  <si>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</si>
  <si>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</si>
  <si>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</si>
  <si>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</si>
  <si>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</si>
  <si>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</si>
  <si>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</si>
  <si>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</si>
  <si>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</si>
  <si>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</si>
  <si>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</si>
  <si>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</si>
  <si>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</si>
  <si>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</si>
  <si>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</si>
  <si>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</si>
  <si>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</si>
  <si>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</si>
  <si>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</si>
  <si>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</si>
  <si>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</si>
  <si>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</si>
  <si>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</si>
  <si>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</si>
  <si>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</si>
  <si>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</si>
  <si>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</si>
  <si>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</si>
  <si>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</si>
  <si>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</si>
  <si>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</si>
  <si>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</si>
  <si>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</si>
  <si>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</si>
  <si>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</si>
  <si>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</si>
  <si>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</si>
  <si>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</si>
  <si>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</si>
  <si>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</si>
  <si>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</si>
  <si>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</si>
  <si>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</si>
  <si>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</si>
  <si>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</si>
  <si>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</si>
  <si>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</si>
  <si>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</si>
  <si>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</si>
  <si>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</si>
  <si>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</si>
  <si>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</si>
  <si>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</si>
  <si>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</si>
  <si>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</si>
  <si>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</si>
  <si>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</si>
  <si>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</si>
  <si>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</si>
  <si>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</si>
  <si>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</si>
  <si>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</si>
  <si>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</si>
  <si>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</si>
  <si>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</si>
  <si>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</si>
  <si>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</si>
  <si>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</si>
  <si>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</si>
  <si>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</si>
  <si>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</si>
  <si>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</si>
  <si>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</si>
  <si>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</si>
  <si>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</si>
  <si>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</si>
  <si>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</si>
  <si>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</si>
  <si>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</si>
  <si>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</si>
  <si>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</si>
  <si>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</si>
  <si>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</si>
  <si>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</si>
  <si>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</si>
  <si>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</si>
  <si>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</si>
  <si>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</si>
  <si>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</si>
  <si>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</si>
  <si>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</si>
  <si>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</si>
  <si>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</si>
  <si>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</si>
  <si>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</si>
  <si>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</si>
  <si>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</si>
  <si>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</si>
  <si>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</si>
  <si>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</si>
  <si>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</si>
  <si>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</si>
  <si>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</si>
  <si>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</si>
  <si>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</si>
  <si>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</si>
  <si>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</si>
  <si>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</si>
  <si>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</si>
  <si>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</si>
  <si>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</si>
  <si>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</si>
  <si>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</si>
  <si>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</si>
  <si>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</si>
  <si>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</si>
  <si>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</si>
  <si>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</si>
  <si>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</si>
  <si>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</si>
  <si>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</si>
  <si>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</si>
  <si>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</si>
  <si>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</si>
  <si>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</si>
  <si>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</si>
  <si>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</si>
  <si>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</si>
  <si>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</si>
  <si>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</si>
  <si>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</si>
  <si>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</si>
  <si>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</si>
  <si>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</si>
  <si>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</si>
  <si>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</si>
  <si>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</si>
  <si>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</si>
  <si>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</si>
  <si>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</si>
  <si>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</si>
  <si>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</si>
  <si>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</si>
  <si>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</si>
  <si>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</si>
  <si>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</si>
  <si>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</si>
  <si>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</si>
  <si>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</si>
  <si>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</si>
  <si>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</si>
  <si>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</si>
  <si>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</si>
  <si>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</si>
  <si>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</si>
  <si>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</si>
  <si>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</si>
  <si>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</si>
  <si>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</si>
  <si>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</si>
  <si>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</si>
  <si>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</si>
  <si>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</si>
  <si>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</si>
  <si>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</si>
  <si>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</si>
  <si>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</si>
  <si>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</si>
  <si>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</si>
  <si>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</si>
  <si>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</si>
  <si>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</si>
  <si>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</si>
  <si>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</si>
  <si>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</si>
  <si>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</si>
  <si>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</si>
  <si>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</si>
  <si>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</si>
  <si>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</si>
  <si>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</si>
  <si>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</si>
  <si>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</si>
  <si>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</si>
  <si>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</si>
  <si>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</si>
  <si>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</si>
  <si>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</si>
  <si>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</si>
  <si>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</si>
  <si>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</si>
  <si>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</si>
  <si>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</si>
  <si>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</si>
  <si>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</si>
  <si>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</si>
  <si>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</si>
  <si>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</si>
  <si>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</si>
  <si>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</si>
  <si>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</si>
  <si>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</si>
  <si>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</si>
  <si>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</si>
  <si>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</si>
  <si>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</si>
  <si>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</si>
  <si>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</si>
  <si>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</si>
  <si>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</si>
  <si>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</si>
  <si>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</si>
  <si>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</si>
  <si>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</si>
  <si>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</si>
  <si>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</si>
  <si>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</si>
  <si>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</si>
  <si>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</si>
  <si>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</si>
  <si>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</si>
  <si>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</si>
  <si>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</si>
  <si>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</si>
  <si>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</si>
  <si>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</si>
  <si>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</si>
  <si>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</si>
  <si>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</si>
  <si>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</si>
  <si>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</si>
  <si>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</si>
  <si>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</si>
  <si>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</si>
  <si>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</si>
  <si>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</si>
  <si>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</si>
  <si>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</si>
  <si>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</si>
  <si>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</si>
  <si>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</si>
  <si>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</si>
  <si>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</si>
  <si>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</si>
  <si>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</si>
  <si>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</si>
  <si>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</si>
  <si>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</si>
  <si>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</si>
  <si>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</si>
  <si>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</si>
  <si>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</si>
  <si>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</si>
  <si>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</si>
  <si>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</si>
  <si>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</si>
  <si>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</si>
  <si>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</si>
  <si>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</si>
  <si>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</si>
  <si>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</si>
  <si>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</si>
  <si>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</si>
  <si>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</si>
  <si>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</si>
  <si>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</si>
  <si>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</si>
  <si>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</si>
  <si>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</si>
  <si>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</si>
  <si>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</si>
  <si>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</si>
  <si>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</si>
  <si>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</si>
  <si>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</si>
  <si>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</si>
  <si>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</si>
  <si>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</si>
  <si>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</si>
  <si>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</si>
  <si>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</si>
  <si>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</si>
  <si>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</si>
  <si>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</si>
  <si>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</si>
  <si>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</si>
  <si>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</si>
  <si>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</si>
  <si>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</si>
  <si>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</si>
  <si>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</si>
  <si>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</si>
  <si>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</si>
  <si>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</si>
  <si>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</si>
  <si>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</si>
  <si>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</si>
  <si>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</si>
  <si>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</si>
  <si>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</si>
  <si>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</si>
  <si>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</si>
  <si>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</si>
  <si>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</si>
  <si>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</si>
  <si>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</si>
  <si>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</si>
  <si>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</si>
  <si>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</si>
  <si>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</si>
  <si>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</si>
  <si>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</si>
  <si>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</si>
  <si>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</si>
  <si>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</si>
  <si>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</si>
  <si>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</si>
  <si>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</si>
  <si>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</si>
  <si>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</si>
  <si>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</si>
  <si>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</si>
  <si>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</si>
  <si>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</si>
  <si>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</si>
  <si>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</si>
  <si>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</si>
  <si>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</si>
  <si>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</si>
  <si>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</si>
  <si>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</si>
  <si>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</si>
  <si>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</si>
  <si>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</si>
  <si>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</si>
  <si>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</si>
  <si>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</si>
  <si>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</si>
  <si>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</si>
  <si>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</si>
  <si>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</si>
  <si>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</si>
  <si>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</si>
  <si>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</si>
  <si>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</si>
  <si>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</si>
  <si>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</si>
  <si>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</si>
  <si>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</si>
  <si>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</si>
  <si>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</si>
  <si>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</si>
  <si>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</si>
  <si>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</si>
  <si>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</si>
  <si>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</si>
  <si>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</si>
  <si>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</si>
  <si>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</si>
  <si>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</si>
  <si>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</si>
  <si>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</si>
  <si>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</si>
  <si>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</si>
  <si>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</si>
  <si>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</si>
  <si>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</si>
  <si>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</si>
  <si>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</si>
  <si>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</si>
  <si>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</si>
  <si>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</si>
  <si>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</si>
  <si>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</si>
  <si>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</si>
  <si>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</si>
  <si>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</si>
  <si>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</si>
  <si>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</si>
  <si>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</si>
  <si>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</si>
  <si>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</si>
  <si>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</si>
  <si>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</si>
  <si>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</si>
  <si>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</si>
  <si>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</si>
  <si>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</si>
  <si>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</si>
  <si>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</si>
  <si>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</si>
  <si>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</si>
  <si>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</si>
  <si>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</si>
  <si>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</si>
  <si>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</si>
  <si>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</si>
  <si>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</si>
  <si>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</si>
  <si>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</si>
  <si>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</si>
  <si>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</si>
  <si>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</si>
  <si>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</si>
  <si>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</si>
  <si>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</si>
  <si>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</si>
  <si>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</si>
  <si>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</si>
  <si>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</si>
  <si>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</si>
  <si>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</si>
  <si>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</si>
  <si>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</si>
  <si>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</si>
  <si>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</si>
  <si>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</si>
  <si>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</si>
  <si>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</si>
  <si>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</si>
  <si>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</si>
  <si>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</si>
  <si>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</si>
  <si>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</si>
  <si>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</si>
  <si>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</si>
  <si>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</si>
  <si>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</si>
  <si>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</si>
  <si>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</si>
  <si>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</si>
  <si>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</si>
  <si>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</si>
  <si>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</si>
  <si>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</si>
  <si>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</si>
  <si>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</si>
  <si>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</si>
  <si>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</si>
  <si>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</si>
  <si>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</si>
  <si>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</si>
  <si>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</si>
  <si>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</si>
  <si>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</si>
  <si>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</si>
  <si>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</si>
  <si>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</si>
  <si>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</si>
  <si>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</si>
  <si>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</si>
  <si>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</si>
  <si>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</si>
  <si>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</si>
  <si>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</si>
  <si>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</si>
  <si>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</si>
  <si>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</si>
  <si>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</si>
  <si>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</si>
  <si>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</si>
  <si>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</si>
  <si>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</si>
  <si>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</si>
  <si>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</si>
  <si>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</si>
  <si>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</si>
  <si>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</si>
  <si>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</si>
  <si>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</si>
  <si>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</si>
  <si>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</si>
  <si>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</si>
  <si>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</si>
  <si>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</si>
  <si>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</si>
  <si>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</si>
  <si>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</si>
  <si>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</si>
  <si>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</si>
  <si>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</si>
  <si>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</si>
  <si>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</si>
  <si>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</si>
  <si>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</si>
  <si>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</si>
  <si>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</si>
  <si>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</si>
  <si>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</si>
  <si>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</si>
  <si>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</si>
  <si>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</si>
  <si>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</si>
  <si>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</si>
  <si>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</si>
  <si>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</si>
  <si>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</si>
  <si>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</si>
  <si>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</si>
  <si>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</si>
  <si>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</si>
  <si>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</si>
  <si>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</si>
  <si>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</si>
  <si>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</si>
  <si>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</si>
  <si>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</si>
  <si>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</si>
  <si>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</si>
  <si>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</si>
  <si>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</si>
  <si>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</si>
  <si>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</si>
  <si>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</si>
  <si>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</si>
  <si>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</si>
  <si>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</si>
  <si>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</si>
  <si>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</si>
  <si>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</si>
  <si>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</si>
  <si>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</si>
  <si>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</si>
  <si>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</si>
  <si>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</si>
  <si>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</si>
  <si>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</si>
  <si>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</si>
  <si>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</si>
  <si>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</si>
  <si>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</si>
  <si>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</si>
  <si>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</si>
  <si>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</si>
  <si>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</si>
  <si>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</si>
  <si>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</si>
  <si>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</si>
  <si>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</si>
  <si>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</si>
  <si>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</si>
  <si>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</si>
  <si>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</si>
  <si>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</si>
  <si>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</si>
  <si>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</si>
  <si>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</si>
  <si>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</si>
  <si>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</si>
  <si>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</si>
  <si>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</si>
  <si>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</si>
  <si>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</si>
  <si>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</si>
  <si>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</si>
  <si>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</si>
  <si>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</si>
  <si>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</si>
  <si>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</si>
  <si>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</si>
  <si>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</si>
  <si>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</si>
  <si>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</si>
  <si>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</si>
  <si>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</si>
  <si>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</si>
  <si>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</si>
  <si>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</si>
  <si>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</si>
  <si>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</si>
  <si>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</si>
  <si>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</si>
  <si>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</si>
  <si>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</si>
  <si>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</si>
  <si>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</si>
  <si>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</si>
  <si>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</si>
  <si>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</si>
  <si>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</si>
  <si>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</si>
  <si>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</si>
  <si>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</si>
  <si>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</si>
  <si>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</si>
  <si>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</si>
  <si>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</si>
  <si>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</si>
  <si>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</si>
  <si>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</si>
  <si>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</si>
  <si>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</si>
  <si>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</si>
  <si>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</si>
  <si>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</si>
  <si>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</si>
  <si>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</si>
  <si>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</si>
  <si>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</si>
  <si>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</si>
  <si>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</si>
  <si>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</si>
  <si>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</si>
  <si>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</si>
  <si>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</si>
  <si>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</si>
  <si>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</si>
  <si>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</si>
  <si>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</si>
  <si>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</si>
  <si>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</si>
  <si>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</si>
  <si>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</si>
  <si>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</si>
  <si>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</si>
  <si>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</si>
  <si>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</si>
  <si>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</si>
  <si>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</si>
  <si>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</si>
  <si>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</si>
  <si>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</si>
  <si>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</si>
  <si>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</si>
  <si>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</si>
  <si>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</si>
  <si>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</si>
  <si>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</si>
  <si>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</si>
  <si>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</si>
  <si>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</si>
  <si>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</si>
  <si>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</si>
  <si>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</si>
  <si>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</si>
  <si>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</si>
  <si>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</si>
  <si>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</si>
  <si>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</si>
  <si>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</si>
  <si>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</si>
  <si>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</si>
  <si>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</si>
  <si>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</si>
  <si>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</si>
  <si>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</si>
  <si>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</si>
  <si>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</si>
  <si>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</si>
  <si>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</si>
  <si>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</si>
  <si>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</si>
  <si>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</si>
  <si>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</si>
  <si>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</si>
  <si>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</si>
  <si>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</si>
  <si>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</si>
  <si>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</si>
  <si>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</si>
  <si>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</si>
  <si>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</si>
  <si>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</si>
  <si>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</si>
  <si>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</si>
  <si>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</si>
  <si>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</si>
  <si>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</si>
  <si>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</si>
  <si>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</si>
  <si>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</si>
  <si>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</si>
  <si>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</si>
  <si>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</si>
  <si>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</si>
  <si>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</si>
  <si>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</si>
  <si>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</si>
  <si>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</si>
  <si>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</si>
  <si>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</si>
  <si>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</si>
  <si>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</si>
  <si>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</si>
  <si>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</si>
  <si>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</si>
  <si>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</si>
  <si>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</si>
  <si>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</si>
  <si>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</si>
  <si>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</si>
  <si>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</si>
  <si>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</si>
  <si>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</si>
  <si>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</si>
  <si>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</si>
  <si>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</si>
  <si>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</si>
  <si>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</si>
  <si>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</si>
  <si>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</si>
  <si>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</si>
  <si>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</si>
  <si>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</si>
  <si>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</si>
  <si>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</si>
  <si>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</si>
  <si>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</si>
  <si>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</si>
  <si>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</si>
  <si>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</si>
  <si>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</si>
  <si>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</si>
  <si>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</si>
  <si>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</si>
  <si>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</si>
  <si>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</si>
  <si>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</si>
  <si>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</si>
  <si>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</si>
  <si>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</si>
  <si>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</si>
  <si>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</si>
  <si>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</si>
  <si>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</si>
  <si>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</si>
  <si>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</si>
  <si>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</si>
  <si>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</si>
  <si>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</si>
  <si>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</si>
  <si>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</si>
  <si>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</si>
  <si>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</si>
  <si>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</si>
  <si>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</si>
  <si>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</si>
  <si>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</si>
  <si>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</si>
  <si>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</si>
  <si>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</si>
  <si>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</si>
  <si>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</si>
  <si>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</si>
  <si>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</si>
  <si>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</si>
  <si>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</si>
  <si>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</si>
  <si>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</si>
  <si>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</si>
  <si>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</si>
  <si>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</si>
  <si>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</si>
  <si>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</si>
  <si>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</si>
  <si>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</si>
  <si>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</si>
  <si>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</si>
  <si>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</si>
  <si>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</si>
  <si>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</si>
  <si>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</si>
  <si>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</si>
  <si>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</si>
  <si>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</si>
  <si>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</si>
  <si>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</si>
  <si>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</si>
  <si>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</si>
  <si>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</si>
  <si>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</si>
  <si>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</si>
  <si>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</si>
  <si>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</si>
  <si>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</si>
  <si>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</si>
  <si>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</si>
  <si>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</si>
  <si>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</si>
  <si>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</si>
  <si>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</si>
  <si>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</si>
  <si>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</si>
  <si>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</si>
  <si>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</si>
  <si>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</si>
  <si>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</si>
  <si>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</si>
  <si>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</si>
  <si>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</si>
  <si>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</si>
  <si>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</si>
  <si>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</si>
  <si>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</si>
  <si>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</si>
  <si>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</si>
  <si>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</si>
  <si>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</si>
  <si>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</si>
  <si>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</si>
  <si>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</si>
  <si>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</si>
  <si>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</si>
  <si>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</si>
  <si>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</si>
  <si>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</si>
  <si>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</si>
  <si>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</si>
  <si>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</si>
  <si>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</si>
  <si>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</si>
  <si>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</si>
  <si>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</si>
  <si>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</si>
  <si>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</si>
  <si>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</si>
  <si>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</si>
  <si>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</si>
  <si>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</si>
  <si>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</si>
  <si>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</si>
  <si>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</si>
  <si>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</si>
  <si>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</si>
  <si>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</si>
  <si>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</si>
  <si>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</si>
  <si>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</si>
  <si>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</si>
  <si>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</si>
  <si>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</si>
  <si>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</si>
  <si>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</si>
  <si>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</si>
  <si>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</si>
  <si>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</si>
  <si>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</si>
  <si>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</si>
  <si>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</si>
  <si>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</si>
  <si>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</si>
  <si>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</si>
  <si>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</si>
  <si>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</si>
  <si>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</si>
  <si>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</si>
  <si>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</si>
  <si>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</si>
  <si>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</si>
  <si>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</si>
  <si>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</si>
  <si>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</si>
  <si>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</si>
  <si>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</si>
  <si>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</si>
  <si>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</si>
  <si>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</si>
  <si>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</si>
  <si>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</si>
  <si>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</si>
  <si>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</si>
  <si>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</si>
  <si>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</si>
  <si>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</si>
  <si>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</si>
  <si>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</si>
  <si>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</si>
  <si>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</si>
  <si>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</si>
  <si>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</si>
  <si>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</si>
  <si>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</si>
  <si>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</si>
  <si>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</si>
  <si>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</si>
  <si>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</si>
  <si>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</si>
  <si>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</si>
  <si>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</si>
  <si>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</si>
  <si>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</si>
  <si>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</si>
  <si>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</si>
  <si>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</si>
  <si>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</si>
  <si>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</si>
  <si>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</si>
  <si>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</si>
  <si>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</si>
  <si>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</si>
  <si>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</si>
  <si>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</si>
  <si>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</si>
  <si>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</si>
  <si>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</si>
  <si>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</si>
  <si>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</si>
  <si>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</si>
  <si>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</si>
  <si>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</si>
  <si>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</si>
  <si>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</si>
  <si>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</si>
  <si>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</si>
  <si>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</si>
  <si>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</si>
  <si>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</si>
  <si>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</si>
  <si>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</si>
  <si>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</si>
  <si>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</si>
  <si>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</si>
  <si>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</si>
  <si>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</si>
  <si>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</si>
  <si>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</si>
  <si>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</si>
  <si>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</si>
  <si>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</si>
  <si>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</si>
  <si>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</si>
  <si>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</si>
  <si>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</si>
  <si>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</si>
  <si>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</si>
  <si>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</si>
  <si>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</si>
  <si>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</si>
  <si>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</si>
  <si>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</si>
  <si>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</si>
  <si>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</si>
  <si>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</si>
  <si>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</si>
  <si>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</si>
  <si>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</si>
  <si>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</si>
  <si>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</si>
  <si>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</si>
  <si>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</si>
  <si>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</si>
  <si>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</si>
  <si>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</si>
  <si>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</si>
  <si>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</si>
  <si>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</si>
  <si>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</si>
  <si>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</si>
  <si>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</si>
  <si>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</si>
  <si>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</si>
  <si>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</si>
  <si>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</si>
  <si>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</si>
  <si>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</si>
  <si>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</si>
  <si>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</si>
  <si>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</si>
  <si>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</si>
  <si>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</si>
  <si>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</si>
  <si>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</si>
  <si>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</si>
  <si>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</si>
  <si>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</si>
  <si>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</si>
  <si>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</si>
  <si>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</si>
  <si>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</si>
  <si>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</si>
  <si>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</si>
  <si>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</si>
  <si>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</si>
  <si>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</si>
  <si>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</si>
  <si>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</si>
  <si>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</si>
  <si>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</si>
  <si>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</si>
  <si>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</si>
  <si>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</si>
  <si>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</si>
  <si>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</si>
  <si>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</si>
  <si>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</si>
  <si>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</si>
  <si>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</si>
  <si>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</si>
  <si>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</si>
  <si>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</si>
  <si>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</si>
  <si>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</si>
  <si>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</si>
  <si>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</si>
  <si>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</si>
  <si>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</si>
  <si>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</si>
  <si>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</si>
  <si>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</si>
  <si>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</si>
  <si>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</si>
  <si>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</si>
  <si>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</si>
  <si>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</si>
  <si>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</si>
  <si>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</si>
  <si>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</si>
  <si>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</si>
  <si>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</si>
  <si>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</si>
  <si>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</si>
  <si>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</si>
  <si>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</si>
  <si>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</si>
  <si>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</si>
  <si>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</si>
  <si>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</si>
  <si>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</si>
  <si>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</si>
  <si>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</si>
  <si>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</si>
  <si>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</si>
  <si>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</si>
  <si>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</si>
  <si>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</si>
  <si>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</si>
  <si>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</si>
  <si>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</si>
  <si>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</si>
  <si>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</si>
  <si>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</si>
  <si>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</si>
  <si>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</si>
  <si>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</si>
  <si>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</si>
  <si>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</si>
  <si>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</si>
  <si>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</si>
  <si>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</si>
  <si>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</si>
  <si>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</si>
  <si>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</si>
  <si>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</si>
  <si>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</si>
  <si>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</si>
  <si>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</si>
  <si>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</si>
  <si>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</si>
  <si>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</si>
  <si>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</si>
  <si>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</si>
  <si>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</si>
  <si>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</si>
  <si>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</si>
  <si>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</si>
  <si>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</si>
  <si>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</si>
  <si>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</si>
  <si>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</si>
  <si>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</si>
  <si>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</si>
  <si>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</si>
  <si>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</si>
  <si>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</si>
  <si>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</si>
  <si>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</si>
  <si>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</si>
  <si>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</si>
  <si>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</si>
  <si>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</si>
  <si>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</si>
  <si>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</si>
  <si>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</si>
  <si>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</si>
  <si>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</si>
  <si>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</si>
  <si>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</si>
  <si>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</si>
  <si>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</si>
  <si>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</si>
  <si>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</si>
  <si>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</si>
  <si>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</si>
  <si>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</si>
  <si>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</si>
  <si>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</si>
  <si>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</si>
  <si>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</si>
  <si>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</si>
  <si>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</si>
  <si>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</si>
  <si>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</si>
  <si>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</si>
  <si>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</si>
  <si>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</si>
  <si>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</si>
  <si>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</si>
  <si>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</si>
  <si>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</si>
  <si>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</si>
  <si>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</si>
  <si>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</si>
  <si>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</si>
  <si>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</si>
  <si>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</si>
  <si>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</si>
  <si>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</si>
  <si>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</si>
  <si>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</si>
  <si>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</si>
  <si>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</si>
  <si>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</si>
  <si>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</si>
  <si>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</si>
  <si>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</si>
  <si>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</si>
  <si>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</si>
  <si>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</si>
  <si>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</si>
  <si>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</si>
  <si>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</si>
  <si>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</si>
  <si>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</si>
  <si>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</si>
  <si>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</si>
  <si>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</si>
  <si>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</si>
  <si>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</si>
  <si>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</si>
  <si>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</si>
  <si>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</si>
  <si>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</si>
  <si>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</si>
  <si>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</si>
  <si>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</si>
  <si>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</si>
  <si>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</si>
  <si>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</si>
  <si>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</si>
  <si>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</si>
  <si>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</si>
  <si>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</si>
  <si>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</si>
  <si>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</si>
  <si>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</si>
  <si>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</si>
  <si>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</si>
  <si>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</si>
  <si>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</si>
  <si>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</si>
  <si>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</si>
  <si>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</si>
  <si>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</si>
  <si>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</si>
  <si>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</si>
  <si>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</si>
  <si>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</si>
  <si>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</si>
  <si>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</si>
  <si>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</si>
  <si>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</si>
  <si>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</si>
  <si>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</si>
  <si>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</si>
  <si>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</si>
  <si>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</si>
  <si>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</si>
  <si>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</si>
  <si>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</si>
  <si>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</si>
  <si>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</si>
  <si>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</si>
  <si>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</si>
  <si>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</si>
  <si>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</si>
  <si>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</si>
  <si>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</si>
  <si>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</si>
  <si>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</si>
  <si>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</si>
  <si>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</si>
  <si>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</si>
  <si>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</si>
  <si>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</si>
  <si>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</si>
  <si>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</si>
  <si>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</si>
  <si>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</si>
  <si>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</si>
  <si>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</si>
  <si>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</si>
  <si>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</si>
  <si>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</si>
  <si>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</si>
  <si>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</si>
  <si>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</si>
  <si>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</si>
  <si>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</si>
  <si>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</si>
  <si>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</si>
  <si>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</si>
  <si>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</si>
  <si>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</si>
  <si>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</si>
  <si>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</si>
  <si>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</si>
  <si>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</si>
  <si>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</si>
  <si>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</si>
  <si>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</si>
  <si>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</si>
  <si>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</si>
  <si>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</si>
  <si>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</si>
  <si>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</si>
  <si>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</si>
  <si>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</si>
  <si>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</si>
  <si>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</si>
  <si>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</si>
  <si>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</si>
  <si>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</si>
  <si>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</si>
  <si>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</si>
  <si>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</si>
  <si>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</si>
  <si>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</si>
  <si>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</si>
  <si>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</si>
  <si>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</si>
  <si>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</si>
  <si>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</si>
  <si>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</si>
  <si>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</si>
  <si>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</si>
  <si>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</si>
  <si>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</si>
  <si>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</si>
  <si>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</si>
  <si>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</si>
  <si>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</si>
  <si>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</si>
  <si>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</si>
  <si>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</si>
  <si>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</si>
  <si>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</si>
  <si>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</si>
  <si>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</si>
  <si>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</si>
  <si>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</si>
  <si>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</si>
  <si>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</si>
  <si>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</si>
  <si>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</si>
  <si>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</si>
  <si>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</si>
  <si>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</si>
  <si>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</si>
  <si>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</si>
  <si>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</si>
  <si>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</si>
  <si>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</si>
  <si>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</si>
  <si>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</si>
  <si>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</si>
  <si>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</si>
  <si>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</si>
  <si>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</si>
  <si>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</si>
  <si>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</si>
  <si>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</si>
  <si>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</si>
  <si>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</si>
  <si>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</si>
  <si>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</si>
  <si>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</si>
  <si>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</si>
  <si>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</si>
  <si>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</si>
  <si>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</si>
  <si>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</si>
  <si>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</si>
  <si>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</si>
  <si>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</si>
  <si>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</si>
  <si>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</si>
  <si>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</si>
  <si>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</si>
  <si>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</si>
  <si>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</si>
  <si>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</si>
  <si>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</si>
  <si>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</si>
  <si>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</si>
  <si>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</si>
  <si>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</si>
  <si>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</si>
  <si>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</si>
  <si>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</si>
  <si>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</si>
  <si>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</si>
  <si>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</si>
  <si>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</si>
  <si>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</si>
  <si>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</si>
  <si>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</si>
  <si>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</si>
  <si>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</si>
  <si>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</si>
  <si>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</si>
  <si>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</si>
  <si>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</si>
  <si>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</si>
  <si>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</si>
  <si>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</si>
  <si>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</si>
  <si>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</si>
  <si>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</si>
  <si>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</si>
  <si>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</si>
  <si>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</si>
  <si>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</si>
  <si>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</si>
  <si>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</si>
  <si>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</si>
  <si>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</si>
  <si>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</si>
  <si>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</si>
  <si>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</si>
  <si>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</si>
  <si>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</si>
  <si>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</si>
  <si>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</si>
  <si>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</si>
  <si>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</si>
  <si>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</si>
  <si>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</si>
  <si>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</si>
  <si>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</si>
  <si>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</si>
  <si>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</si>
  <si>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</si>
  <si>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</si>
  <si>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</si>
  <si>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</si>
  <si>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</si>
  <si>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</si>
  <si>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</si>
  <si>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</si>
  <si>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</si>
  <si>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</si>
  <si>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</si>
  <si>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</si>
  <si>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</si>
  <si>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</si>
  <si>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</si>
  <si>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</si>
  <si>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</si>
  <si>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</si>
  <si>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</si>
  <si>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</si>
  <si>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</si>
  <si>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</si>
  <si>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</si>
  <si>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</si>
  <si>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</si>
  <si>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</si>
  <si>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</si>
  <si>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</si>
  <si>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</si>
  <si>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</si>
  <si>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</si>
  <si>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</si>
  <si>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</si>
  <si>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</si>
  <si>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</si>
  <si>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</si>
  <si>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</si>
  <si>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</si>
  <si>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</si>
  <si>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</si>
  <si>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</si>
  <si>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</si>
  <si>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</si>
  <si>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</si>
  <si>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</si>
  <si>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</si>
  <si>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</si>
  <si>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</si>
  <si>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</si>
  <si>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</si>
  <si>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</si>
  <si>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</si>
  <si>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</si>
  <si>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</si>
  <si>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</si>
  <si>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</si>
  <si>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</si>
  <si>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</si>
  <si>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</si>
  <si>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</si>
  <si>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</si>
  <si>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</si>
  <si>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</si>
  <si>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</si>
  <si>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</si>
  <si>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</si>
  <si>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</si>
  <si>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</si>
  <si>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</si>
  <si>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</si>
  <si>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</si>
  <si>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</si>
  <si>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</si>
  <si>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</si>
  <si>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</si>
  <si>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</si>
  <si>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</si>
  <si>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</si>
  <si>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</si>
  <si>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</si>
  <si>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</si>
  <si>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</si>
  <si>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</si>
  <si>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</si>
  <si>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</si>
  <si>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</si>
  <si>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</si>
  <si>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</si>
  <si>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</si>
  <si>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</si>
  <si>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</si>
  <si>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</si>
  <si>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</si>
  <si>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</si>
  <si>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</si>
  <si>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</si>
  <si>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</si>
  <si>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</si>
  <si>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</si>
  <si>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</si>
  <si>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</si>
  <si>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</si>
  <si>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</si>
  <si>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</si>
  <si>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</si>
  <si>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</si>
  <si>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</si>
  <si>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</si>
  <si>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</si>
  <si>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</si>
  <si>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</si>
  <si>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</si>
  <si>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</si>
  <si>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</si>
  <si>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</si>
  <si>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</si>
  <si>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</si>
  <si>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</si>
  <si>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</si>
  <si>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</si>
  <si>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</si>
  <si>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</si>
  <si>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</si>
  <si>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</si>
  <si>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</si>
  <si>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</si>
  <si>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</si>
  <si>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</si>
  <si>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</si>
  <si>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</si>
  <si>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</si>
  <si>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</si>
  <si>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</si>
  <si>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</si>
  <si>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</si>
  <si>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</si>
  <si>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</si>
  <si>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</si>
  <si>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</si>
  <si>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</si>
  <si>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</si>
  <si>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</si>
  <si>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</si>
  <si>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</si>
  <si>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</si>
  <si>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</si>
  <si>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</si>
  <si>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</si>
  <si>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</si>
  <si>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</si>
  <si>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</si>
  <si>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</si>
  <si>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</si>
  <si>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</si>
  <si>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</si>
  <si>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</si>
  <si>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</si>
  <si>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</si>
  <si>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</si>
  <si>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</si>
  <si>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</si>
  <si>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</si>
  <si>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</si>
  <si>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</si>
  <si>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</si>
  <si>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</si>
  <si>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</si>
  <si>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</si>
  <si>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</si>
  <si>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</si>
  <si>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</si>
  <si>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</si>
  <si>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</si>
  <si>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</si>
  <si>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</si>
  <si>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</si>
  <si>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</si>
  <si>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</si>
  <si>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</si>
  <si>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</si>
  <si>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</si>
  <si>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</si>
  <si>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</si>
  <si>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</si>
  <si>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</si>
  <si>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</si>
  <si>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</si>
  <si>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</si>
  <si>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</si>
  <si>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</si>
  <si>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</si>
  <si>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</si>
  <si>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</si>
  <si>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</si>
  <si>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</si>
  <si>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</si>
  <si>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</si>
  <si>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</si>
  <si>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</si>
  <si>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</si>
  <si>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</si>
  <si>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</si>
  <si>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</si>
  <si>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</si>
  <si>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</si>
  <si>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</si>
  <si>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</si>
  <si>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</si>
  <si>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</si>
  <si>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</si>
  <si>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</si>
  <si>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</si>
  <si>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</si>
  <si>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</si>
  <si>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</si>
  <si>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</si>
  <si>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</si>
  <si>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</si>
  <si>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</si>
  <si>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</si>
  <si>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</si>
  <si>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</si>
  <si>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</si>
  <si>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</si>
  <si>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</si>
  <si>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</si>
  <si>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</si>
  <si>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</si>
  <si>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</si>
  <si>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</si>
  <si>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</si>
  <si>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</si>
  <si>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</si>
  <si>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</si>
  <si>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</si>
  <si>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</si>
  <si>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</si>
  <si>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</si>
  <si>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</si>
  <si>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</si>
  <si>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</si>
  <si>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</si>
  <si>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</si>
  <si>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</si>
  <si>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</si>
  <si>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</si>
  <si>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</si>
  <si>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</si>
  <si>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</si>
  <si>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</si>
  <si>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</si>
  <si>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</si>
  <si>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</si>
  <si>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</si>
  <si>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</si>
  <si>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</si>
  <si>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</si>
  <si>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</si>
  <si>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</si>
  <si>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</si>
  <si>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</si>
  <si>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</si>
  <si>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</si>
  <si>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</si>
  <si>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</si>
  <si>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</si>
  <si>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</si>
  <si>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</si>
  <si>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</si>
  <si>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</si>
  <si>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</si>
  <si>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</si>
  <si>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</si>
  <si>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</si>
  <si>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</si>
  <si>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</si>
  <si>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</si>
  <si>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</si>
  <si>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</si>
  <si>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</si>
  <si>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</si>
  <si>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</si>
  <si>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</si>
  <si>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</si>
  <si>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</si>
  <si>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</si>
  <si>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</si>
  <si>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</si>
  <si>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</si>
  <si>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</si>
  <si>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</si>
  <si>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</si>
  <si>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</si>
  <si>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</si>
  <si>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</si>
  <si>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</si>
  <si>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</si>
  <si>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</si>
  <si>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</si>
  <si>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</si>
  <si>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</si>
  <si>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</si>
  <si>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</si>
  <si>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</si>
  <si>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</si>
  <si>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</si>
  <si>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</si>
  <si>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</si>
  <si>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</si>
  <si>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</si>
  <si>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</si>
  <si>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</si>
  <si>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</si>
  <si>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</si>
  <si>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</si>
  <si>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</si>
  <si>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</si>
  <si>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</si>
  <si>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</si>
  <si>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</si>
  <si>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</si>
  <si>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</si>
  <si>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</si>
  <si>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</si>
  <si>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</si>
  <si>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</si>
  <si>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</si>
  <si>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</si>
  <si>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</si>
  <si>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</si>
  <si>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</si>
  <si>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</si>
  <si>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</si>
  <si>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</si>
  <si>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</si>
  <si>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</si>
  <si>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</si>
  <si>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</si>
  <si>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</si>
  <si>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</si>
  <si>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</si>
  <si>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</si>
  <si>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</si>
  <si>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</si>
  <si>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</si>
  <si>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</si>
  <si>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</si>
  <si>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</si>
  <si>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</si>
  <si>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</si>
  <si>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</si>
  <si>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</si>
  <si>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</si>
  <si>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</si>
  <si>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</si>
  <si>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</si>
  <si>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</si>
  <si>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</si>
  <si>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</si>
  <si>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</si>
  <si>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</si>
  <si>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</si>
  <si>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</si>
  <si>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</si>
  <si>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</si>
  <si>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</si>
  <si>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</si>
  <si>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</si>
  <si>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</si>
  <si>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</si>
  <si>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</si>
  <si>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</si>
  <si>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</si>
  <si>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</si>
  <si>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</si>
  <si>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</si>
  <si>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</si>
  <si>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</si>
  <si>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</si>
  <si>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</si>
  <si>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</si>
  <si>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</si>
  <si>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</si>
  <si>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</si>
  <si>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</si>
  <si>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</si>
  <si>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</si>
  <si>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</si>
  <si>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</si>
  <si>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</si>
  <si>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</si>
  <si>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</si>
  <si>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</si>
  <si>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</si>
  <si>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</si>
  <si>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</si>
  <si>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</si>
  <si>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</si>
  <si>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</si>
  <si>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</si>
  <si>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</si>
  <si>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</si>
  <si>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</si>
  <si>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</si>
  <si>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</si>
  <si>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</si>
  <si>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</si>
  <si>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</si>
  <si>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</si>
  <si>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</si>
  <si>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</si>
  <si>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</si>
  <si>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</si>
  <si>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</si>
  <si>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</si>
  <si>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</si>
  <si>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</si>
  <si>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</si>
  <si>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</si>
  <si>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</si>
  <si>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</si>
  <si>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</si>
  <si>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</si>
  <si>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</si>
  <si>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</si>
  <si>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</si>
  <si>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</si>
  <si>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</si>
  <si>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</si>
  <si>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</si>
  <si>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</si>
  <si>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</si>
  <si>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</si>
  <si>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</si>
  <si>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</si>
  <si>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</si>
  <si>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</si>
  <si>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</si>
  <si>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</si>
  <si>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</si>
  <si>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</si>
  <si>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</si>
  <si>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</si>
  <si>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</si>
  <si>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</si>
  <si>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</si>
  <si>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</si>
  <si>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</si>
  <si>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</si>
  <si>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</si>
  <si>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</si>
  <si>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</si>
  <si>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</si>
  <si>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</si>
  <si>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</si>
  <si>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</si>
  <si>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</si>
  <si>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</si>
  <si>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</si>
  <si>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</si>
  <si>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</si>
  <si>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</si>
  <si>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</si>
  <si>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</si>
  <si>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</si>
  <si>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</si>
  <si>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</si>
  <si>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</si>
  <si>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</si>
  <si>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</si>
  <si>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</si>
  <si>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</si>
  <si>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</si>
  <si>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</si>
  <si>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</si>
  <si>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</si>
  <si>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</si>
  <si>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</si>
  <si>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</si>
  <si>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</si>
  <si>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</si>
  <si>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</si>
  <si>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</si>
  <si>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</si>
  <si>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</si>
  <si>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</si>
  <si>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</si>
  <si>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</si>
  <si>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</si>
  <si>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</si>
  <si>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</si>
  <si>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</si>
  <si>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</si>
  <si>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</si>
  <si>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</si>
  <si>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</si>
  <si>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</si>
  <si>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</si>
  <si>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</si>
  <si>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</si>
  <si>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</si>
  <si>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</si>
  <si>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</si>
  <si>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</si>
  <si>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</si>
  <si>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</si>
  <si>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</si>
  <si>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</si>
  <si>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</si>
  <si>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</si>
  <si>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</si>
  <si>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</si>
  <si>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</si>
  <si>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</si>
  <si>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</si>
  <si>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</si>
  <si>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</si>
  <si>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</si>
  <si>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</si>
  <si>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</si>
  <si>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</si>
  <si>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</si>
  <si>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</si>
  <si>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</si>
  <si>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</si>
  <si>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</si>
  <si>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</si>
  <si>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</si>
  <si>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</si>
  <si>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</si>
  <si>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</si>
  <si>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</si>
  <si>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</si>
  <si>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</si>
  <si>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</si>
  <si>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</si>
  <si>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</si>
  <si>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</si>
  <si>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</si>
  <si>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</si>
  <si>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</si>
  <si>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</si>
  <si>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</si>
  <si>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</si>
  <si>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</si>
  <si>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</si>
  <si>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</si>
  <si>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</si>
  <si>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</si>
  <si>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</si>
  <si>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</si>
  <si>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</si>
  <si>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</si>
  <si>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</si>
  <si>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</si>
  <si>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</si>
  <si>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</si>
  <si>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</si>
  <si>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</si>
  <si>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</si>
  <si>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</si>
  <si>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</si>
  <si>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</si>
  <si>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</si>
  <si>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</si>
  <si>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</si>
  <si>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</si>
  <si>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</si>
  <si>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</si>
  <si>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</si>
  <si>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</si>
  <si>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</si>
  <si>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</si>
  <si>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</si>
  <si>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</si>
  <si>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</si>
  <si>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</si>
  <si>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</si>
  <si>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</si>
  <si>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</si>
  <si>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</si>
  <si>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</si>
  <si>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</si>
  <si>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</si>
  <si>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</si>
  <si>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</si>
  <si>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</si>
  <si>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</si>
  <si>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</si>
  <si>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</si>
  <si>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</si>
  <si>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</si>
  <si>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</si>
  <si>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</si>
  <si>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</si>
  <si>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</si>
  <si>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</si>
  <si>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</si>
  <si>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</si>
  <si>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</si>
  <si>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</si>
  <si>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</si>
  <si>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</si>
  <si>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</si>
  <si>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</si>
  <si>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</si>
  <si>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</si>
  <si>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</si>
  <si>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</si>
  <si>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</si>
  <si>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</si>
  <si>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</si>
  <si>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</si>
  <si>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</si>
  <si>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</si>
  <si>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</si>
  <si>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</si>
  <si>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</si>
  <si>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</si>
  <si>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</si>
  <si>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</si>
  <si>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</si>
  <si>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</si>
  <si>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</si>
  <si>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</si>
  <si>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</si>
  <si>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</si>
  <si>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</si>
  <si>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</si>
  <si>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</si>
  <si>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</si>
  <si>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</si>
  <si>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</si>
  <si>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</si>
  <si>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</si>
  <si>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</si>
  <si>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</si>
  <si>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</si>
  <si>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</si>
  <si>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</si>
  <si>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</si>
  <si>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</si>
  <si>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</si>
  <si>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</si>
  <si>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</si>
  <si>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</si>
  <si>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</si>
  <si>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</si>
  <si>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</si>
  <si>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</si>
  <si>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</si>
  <si>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</si>
  <si>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</si>
  <si>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</si>
  <si>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</si>
  <si>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</si>
  <si>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</si>
  <si>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</si>
  <si>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</si>
  <si>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</si>
  <si>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</si>
  <si>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</si>
  <si>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</si>
  <si>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</si>
  <si>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</si>
  <si>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</si>
  <si>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</si>
  <si>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</si>
  <si>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</si>
  <si>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</si>
  <si>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</si>
  <si>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</si>
  <si>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</si>
  <si>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</si>
  <si>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</si>
  <si>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</si>
  <si>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</si>
  <si>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</si>
  <si>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</si>
  <si>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</si>
  <si>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</si>
  <si>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</si>
  <si>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</si>
  <si>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</si>
  <si>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</si>
  <si>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</si>
  <si>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</si>
  <si>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</si>
  <si>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</si>
  <si>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</si>
  <si>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</si>
  <si>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</si>
  <si>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</si>
  <si>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</si>
  <si>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</si>
  <si>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</si>
  <si>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</si>
  <si>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</si>
  <si>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</si>
  <si>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</si>
  <si>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</si>
  <si>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</si>
  <si>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</si>
  <si>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</si>
  <si>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</si>
  <si>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</si>
  <si>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</si>
  <si>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</si>
  <si>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</si>
  <si>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</si>
  <si>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</si>
  <si>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</si>
  <si>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</si>
  <si>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</si>
  <si>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</si>
  <si>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</si>
  <si>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</si>
  <si>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</si>
  <si>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</si>
  <si>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</si>
  <si>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</si>
  <si>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</si>
  <si>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</si>
  <si>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</si>
  <si>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</si>
  <si>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</si>
  <si>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</si>
  <si>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</si>
  <si>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</si>
  <si>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</si>
  <si>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</si>
  <si>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</si>
  <si>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</si>
  <si>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</si>
  <si>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</si>
  <si>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</si>
  <si>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</si>
  <si>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</si>
  <si>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</si>
  <si>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</si>
  <si>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</si>
  <si>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</si>
  <si>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</si>
  <si>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</si>
  <si>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</si>
  <si>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</si>
  <si>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</si>
  <si>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</si>
  <si>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</si>
  <si>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</si>
  <si>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</si>
  <si>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</si>
  <si>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</si>
  <si>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</si>
  <si>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</si>
  <si>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</si>
  <si>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</si>
  <si>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</si>
  <si>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</si>
  <si>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</si>
  <si>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</si>
  <si>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</si>
  <si>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</si>
  <si>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</si>
  <si>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</si>
  <si>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</si>
  <si>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</si>
  <si>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</si>
  <si>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</si>
  <si>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</si>
  <si>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</si>
  <si>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</si>
  <si>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</si>
  <si>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</si>
  <si>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</si>
  <si>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</si>
  <si>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</si>
  <si>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</si>
  <si>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</si>
  <si>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</si>
  <si>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</si>
  <si>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</si>
  <si>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</si>
  <si>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</si>
  <si>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</si>
  <si>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</si>
  <si>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</si>
  <si>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</si>
  <si>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</si>
  <si>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</si>
  <si>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</si>
  <si>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</si>
  <si>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</si>
  <si>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</si>
  <si>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</si>
  <si>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</si>
  <si>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</si>
  <si>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</si>
  <si>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</si>
  <si>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</si>
  <si>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</si>
  <si>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</si>
  <si>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</si>
  <si>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</si>
  <si>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</si>
  <si>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</si>
  <si>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</si>
  <si>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</si>
  <si>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</si>
  <si>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</si>
  <si>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</si>
  <si>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</si>
  <si>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</si>
  <si>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</si>
  <si>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</si>
  <si>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</si>
  <si>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</si>
  <si>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</si>
  <si>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</si>
  <si>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</si>
  <si>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</si>
  <si>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</si>
  <si>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</si>
  <si>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</si>
  <si>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</si>
  <si>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</si>
  <si>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</si>
  <si>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</si>
  <si>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</si>
  <si>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</si>
  <si>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</si>
  <si>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</si>
  <si>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</si>
  <si>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</si>
  <si>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</si>
  <si>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</si>
  <si>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</si>
  <si>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</si>
  <si>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</si>
  <si>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</si>
  <si>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</si>
  <si>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</si>
  <si>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</si>
  <si>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</si>
  <si>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</si>
  <si>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</si>
  <si>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</si>
  <si>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</si>
  <si>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</si>
  <si>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</si>
  <si>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</si>
  <si>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</si>
  <si>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</si>
  <si>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</si>
  <si>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</si>
  <si>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</si>
  <si>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</si>
  <si>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</si>
  <si>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</si>
  <si>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</si>
  <si>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</si>
  <si>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</si>
  <si>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</si>
  <si>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</si>
  <si>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</si>
  <si>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</si>
  <si>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</si>
  <si>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</si>
  <si>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</si>
  <si>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</si>
  <si>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</si>
  <si>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</si>
  <si>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</si>
  <si>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</si>
  <si>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</si>
  <si>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</si>
  <si>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</si>
  <si>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</si>
  <si>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</si>
  <si>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</si>
  <si>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</si>
  <si>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</si>
  <si>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</si>
  <si>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</si>
  <si>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</si>
  <si>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</si>
  <si>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</si>
  <si>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</si>
  <si>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</si>
  <si>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</si>
  <si>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</si>
  <si>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</si>
  <si>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</si>
  <si>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</si>
  <si>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</si>
  <si>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</si>
  <si>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</si>
  <si>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</si>
  <si>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</si>
  <si>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</si>
  <si>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</si>
  <si>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</si>
  <si>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</si>
  <si>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</si>
  <si>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</si>
  <si>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</si>
  <si>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</si>
  <si>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</si>
  <si>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</si>
  <si>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</si>
  <si>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</si>
  <si>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</si>
  <si>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</si>
  <si>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</si>
  <si>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</si>
  <si>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</si>
  <si>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</si>
  <si>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</si>
  <si>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</si>
  <si>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</si>
  <si>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</si>
  <si>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</si>
  <si>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</si>
  <si>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</si>
  <si>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</si>
  <si>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</si>
  <si>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</si>
  <si>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</si>
  <si>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</si>
  <si>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</si>
  <si>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</si>
  <si>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</si>
  <si>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</si>
  <si>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</si>
  <si>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</si>
  <si>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</si>
  <si>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</si>
  <si>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</si>
  <si>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</si>
  <si>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</si>
  <si>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</si>
  <si>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</si>
  <si>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</si>
  <si>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</si>
  <si>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</si>
  <si>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</si>
  <si>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</si>
  <si>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</si>
  <si>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</si>
  <si>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</si>
  <si>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</si>
  <si>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</si>
  <si>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</si>
  <si>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</si>
  <si>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</si>
  <si>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</si>
  <si>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</si>
  <si>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</si>
  <si>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</si>
  <si>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</si>
  <si>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</si>
  <si>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</si>
  <si>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</si>
  <si>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</si>
  <si>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</si>
  <si>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</si>
  <si>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</si>
  <si>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</si>
  <si>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</si>
  <si>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</si>
  <si>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</si>
  <si>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</si>
  <si>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</si>
  <si>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</si>
  <si>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</si>
  <si>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</si>
  <si>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</si>
  <si>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</si>
  <si>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</si>
  <si>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</si>
  <si>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</si>
  <si>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</si>
  <si>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</si>
  <si>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</si>
  <si>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</si>
  <si>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</si>
  <si>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</si>
  <si>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</si>
  <si>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</si>
  <si>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</si>
  <si>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</si>
  <si>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</si>
  <si>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</si>
  <si>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</si>
  <si>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</si>
  <si>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</si>
  <si>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</si>
  <si>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</si>
  <si>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</si>
  <si>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</si>
  <si>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</si>
  <si>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</si>
  <si>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</si>
  <si>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</si>
  <si>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</si>
  <si>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</si>
  <si>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</si>
  <si>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</si>
  <si>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</si>
  <si>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</si>
  <si>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</si>
  <si>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</si>
  <si>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</si>
  <si>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</si>
  <si>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</si>
  <si>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</si>
  <si>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</si>
  <si>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</si>
  <si>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</si>
  <si>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</si>
  <si>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</si>
  <si>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</si>
  <si>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</si>
  <si>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</si>
  <si>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</si>
  <si>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</si>
  <si>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</si>
  <si>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</si>
  <si>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</si>
  <si>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</si>
  <si>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</si>
  <si>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</si>
  <si>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</si>
  <si>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</si>
  <si>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</si>
  <si>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</si>
  <si>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</si>
  <si>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</si>
  <si>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</si>
  <si>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</si>
  <si>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</si>
  <si>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</si>
  <si>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</si>
  <si>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</si>
  <si>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</si>
  <si>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</si>
  <si>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</si>
  <si>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</si>
  <si>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</si>
  <si>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</si>
  <si>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</si>
  <si>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</si>
  <si>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</si>
  <si>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</si>
  <si>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</si>
  <si>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</si>
  <si>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</si>
  <si>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</si>
  <si>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</si>
  <si>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</si>
  <si>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</si>
  <si>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</si>
  <si>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</si>
  <si>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</si>
  <si>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</si>
  <si>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</si>
  <si>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</si>
  <si>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</si>
  <si>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</si>
  <si>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</si>
  <si>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</si>
  <si>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</si>
  <si>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</si>
  <si>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</si>
  <si>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</si>
  <si>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</si>
  <si>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</si>
  <si>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</si>
  <si>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</si>
  <si>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</si>
  <si>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</si>
  <si>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</si>
  <si>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</si>
  <si>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</si>
  <si>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</si>
  <si>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</si>
  <si>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</si>
  <si>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</si>
  <si>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</si>
  <si>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</si>
  <si>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</si>
  <si>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</si>
  <si>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</si>
  <si>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</si>
  <si>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</si>
  <si>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</si>
  <si>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</si>
  <si>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</si>
  <si>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</si>
  <si>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</si>
  <si>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</si>
  <si>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</si>
  <si>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</si>
  <si>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</si>
  <si>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</si>
  <si>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</si>
  <si>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</si>
  <si>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</si>
  <si>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</si>
  <si>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</si>
  <si>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</si>
  <si>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</si>
  <si>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</si>
  <si>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</si>
  <si>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</si>
  <si>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</si>
  <si>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</si>
  <si>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</si>
  <si>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</si>
  <si>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</si>
  <si>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</si>
  <si>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</si>
  <si>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</si>
  <si>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</si>
  <si>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</si>
  <si>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</si>
  <si>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</si>
  <si>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</si>
  <si>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</si>
  <si>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</si>
  <si>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</si>
  <si>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</si>
  <si>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</si>
  <si>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</si>
  <si>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</si>
  <si>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</si>
  <si>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</si>
  <si>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</si>
  <si>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</si>
  <si>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</si>
  <si>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</si>
  <si>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</si>
  <si>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</si>
  <si>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</si>
  <si>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</si>
  <si>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</si>
  <si>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</si>
  <si>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</si>
  <si>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</si>
  <si>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</si>
  <si>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</si>
  <si>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</si>
  <si>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</si>
  <si>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</si>
  <si>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</si>
  <si>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</si>
  <si>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</si>
  <si>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</si>
  <si>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</si>
  <si>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</si>
  <si>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</si>
  <si>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</si>
  <si>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</si>
  <si>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</si>
  <si>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</si>
  <si>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</si>
  <si>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</si>
  <si>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</si>
  <si>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</si>
  <si>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</si>
  <si>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</si>
  <si>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</si>
  <si>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</si>
  <si>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</si>
  <si>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</si>
  <si>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</si>
  <si>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</si>
  <si>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</si>
  <si>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</si>
  <si>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</si>
  <si>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</si>
  <si>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</si>
  <si>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</si>
  <si>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</si>
  <si>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</si>
  <si>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</si>
  <si>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</si>
  <si>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</si>
  <si>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</si>
  <si>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</si>
  <si>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</si>
  <si>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</si>
  <si>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</si>
  <si>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</si>
  <si>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</si>
  <si>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</si>
  <si>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</si>
  <si>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</si>
  <si>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</si>
  <si>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</si>
  <si>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</si>
  <si>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</si>
  <si>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</si>
  <si>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</si>
  <si>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</si>
  <si>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</si>
  <si>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</si>
  <si>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</si>
  <si>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</si>
  <si>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</si>
  <si>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</si>
  <si>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</si>
  <si>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</si>
  <si>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</si>
  <si>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</si>
  <si>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</si>
  <si>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</si>
  <si>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</si>
  <si>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</si>
  <si>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</si>
  <si>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</si>
  <si>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</si>
  <si>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</si>
  <si>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</si>
  <si>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</si>
  <si>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</si>
  <si>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</si>
  <si>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</si>
  <si>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</si>
  <si>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</si>
  <si>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</si>
  <si>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</si>
  <si>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</si>
  <si>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</si>
  <si>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</si>
  <si>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</si>
  <si>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</si>
  <si>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</si>
  <si>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</si>
  <si>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</si>
  <si>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</si>
  <si>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</si>
  <si>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</si>
  <si>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</si>
  <si>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</si>
  <si>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</si>
  <si>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</si>
  <si>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</si>
  <si>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</si>
  <si>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</si>
  <si>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</si>
  <si>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</si>
  <si>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</si>
  <si>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</si>
  <si>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</si>
  <si>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</si>
  <si>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</si>
  <si>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</si>
  <si>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</si>
  <si>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</si>
  <si>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</si>
  <si>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</si>
  <si>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</si>
  <si>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</si>
  <si>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</si>
  <si>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</si>
  <si>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</si>
  <si>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</si>
  <si>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</si>
  <si>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</si>
  <si>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</si>
  <si>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</si>
  <si>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</si>
  <si>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</si>
  <si>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</si>
  <si>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</si>
  <si>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</si>
  <si>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</si>
  <si>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</si>
  <si>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</si>
  <si>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</si>
  <si>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</si>
  <si>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</si>
  <si>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</si>
  <si>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</si>
  <si>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</si>
  <si>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</si>
  <si>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</si>
  <si>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</si>
  <si>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</si>
  <si>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</si>
  <si>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</si>
  <si>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</si>
  <si>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</si>
  <si>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</si>
  <si>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</si>
  <si>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</si>
  <si>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</si>
  <si>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</si>
  <si>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</si>
  <si>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</si>
  <si>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</si>
  <si>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</si>
  <si>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</si>
  <si>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</si>
  <si>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</si>
  <si>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</si>
  <si>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</si>
  <si>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</si>
  <si>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</si>
  <si>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</si>
  <si>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</si>
  <si>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</si>
  <si>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</si>
  <si>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</si>
  <si>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</si>
  <si>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</si>
  <si>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</si>
  <si>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</si>
  <si>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</si>
  <si>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</si>
  <si>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</si>
  <si>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</si>
  <si>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</si>
  <si>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</si>
  <si>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</si>
  <si>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</si>
  <si>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</si>
  <si>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</si>
  <si>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</si>
  <si>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</si>
  <si>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</si>
  <si>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</si>
  <si>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</si>
  <si>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</si>
  <si>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</si>
  <si>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</si>
  <si>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</si>
  <si>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</si>
  <si>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</si>
  <si>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</si>
  <si>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</si>
  <si>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</si>
  <si>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</si>
  <si>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</si>
  <si>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</si>
  <si>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</si>
  <si>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</si>
  <si>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</si>
  <si>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</si>
  <si>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</si>
  <si>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</si>
  <si>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</si>
  <si>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</si>
  <si>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</si>
  <si>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</si>
  <si>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</si>
  <si>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</si>
  <si>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</si>
  <si>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</si>
  <si>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</si>
  <si>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</si>
  <si>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</si>
  <si>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</si>
  <si>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</si>
  <si>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</si>
  <si>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</si>
  <si>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</si>
  <si>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</si>
  <si>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</si>
  <si>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</si>
  <si>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</si>
  <si>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</si>
  <si>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</si>
  <si>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</si>
  <si>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</si>
  <si>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</si>
  <si>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</si>
  <si>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</si>
  <si>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</si>
  <si>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</si>
  <si>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</si>
  <si>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</si>
  <si>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</si>
  <si>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</si>
  <si>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</si>
  <si>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</si>
  <si>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</si>
  <si>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</si>
  <si>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</si>
  <si>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</si>
  <si>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</si>
  <si>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</si>
  <si>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</si>
  <si>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</si>
  <si>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</si>
  <si>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</si>
  <si>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</si>
  <si>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</si>
  <si>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</si>
  <si>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</si>
  <si>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</si>
  <si>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</si>
  <si>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</si>
  <si>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</si>
  <si>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</si>
  <si>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</si>
  <si>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</si>
  <si>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</si>
  <si>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</si>
  <si>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</si>
  <si>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</si>
  <si>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</si>
  <si>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</si>
  <si>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</si>
  <si>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</si>
  <si>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</si>
  <si>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</si>
  <si>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</si>
  <si>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</si>
  <si>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</si>
  <si>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</si>
  <si>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</si>
  <si>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</si>
  <si>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</si>
  <si>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</si>
  <si>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</si>
  <si>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</si>
  <si>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</si>
  <si>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</si>
  <si>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</si>
  <si>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</si>
  <si>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</si>
  <si>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</si>
  <si>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</si>
  <si>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</si>
  <si>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</si>
  <si>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</si>
  <si>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</si>
  <si>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</si>
  <si>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</si>
  <si>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</si>
  <si>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</si>
  <si>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</si>
  <si>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</si>
  <si>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</si>
  <si>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</si>
  <si>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</si>
  <si>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</si>
  <si>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</si>
  <si>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</si>
  <si>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</si>
  <si>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</si>
  <si>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</si>
  <si>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</si>
  <si>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</si>
  <si>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</si>
  <si>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</si>
  <si>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</si>
  <si>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</si>
  <si>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</si>
  <si>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</si>
  <si>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</si>
  <si>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</si>
  <si>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</si>
  <si>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</si>
  <si>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</si>
  <si>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</si>
  <si>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</si>
  <si>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</si>
  <si>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</si>
  <si>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</si>
  <si>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</si>
  <si>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</si>
  <si>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</si>
  <si>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</si>
  <si>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</si>
  <si>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</si>
  <si>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</si>
  <si>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</si>
  <si>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</si>
  <si>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</si>
  <si>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</si>
  <si>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</si>
  <si>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</si>
  <si>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</si>
  <si>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</si>
  <si>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</si>
  <si>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</si>
  <si>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</si>
  <si>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</si>
  <si>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</si>
  <si>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</si>
  <si>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</si>
  <si>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</si>
  <si>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</si>
  <si>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</si>
  <si>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</si>
  <si>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</si>
  <si>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</si>
  <si>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</si>
  <si>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</si>
  <si>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</si>
  <si>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</si>
  <si>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</si>
  <si>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</si>
  <si>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</si>
  <si>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</si>
  <si>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</si>
  <si>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</si>
  <si>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</si>
  <si>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</si>
  <si>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</si>
  <si>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</si>
  <si>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</si>
  <si>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</si>
  <si>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</si>
  <si>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</si>
  <si>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</si>
  <si>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</si>
  <si>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</si>
  <si>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</si>
  <si>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</si>
  <si>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</si>
  <si>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</si>
  <si>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</si>
  <si>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</si>
  <si>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</si>
  <si>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</si>
  <si>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</si>
  <si>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</si>
  <si>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</si>
  <si>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</si>
  <si>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</si>
  <si>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</si>
  <si>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</si>
  <si>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</si>
  <si>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</si>
  <si>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</si>
  <si>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</si>
  <si>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</si>
  <si>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</si>
  <si>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</si>
  <si>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</si>
  <si>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</si>
  <si>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</si>
  <si>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</si>
  <si>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</si>
  <si>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</si>
  <si>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</si>
  <si>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</si>
  <si>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</si>
  <si>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</si>
  <si>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</si>
  <si>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</si>
  <si>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</si>
  <si>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</si>
  <si>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</si>
  <si>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</si>
  <si>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</si>
  <si>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</si>
  <si>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</si>
  <si>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</si>
  <si>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</si>
  <si>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</si>
  <si>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</si>
  <si>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</si>
  <si>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</si>
  <si>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</si>
  <si>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</si>
  <si>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</si>
  <si>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</si>
  <si>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</si>
  <si>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</si>
  <si>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</si>
  <si>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</si>
  <si>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</si>
  <si>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</si>
  <si>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</si>
  <si>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</si>
  <si>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</si>
  <si>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</si>
  <si>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</si>
  <si>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</si>
  <si>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</si>
  <si>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</si>
  <si>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</si>
  <si>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</si>
  <si>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</si>
  <si>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</si>
  <si>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</si>
  <si>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</si>
  <si>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</si>
  <si>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</si>
  <si>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</si>
  <si>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</si>
  <si>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</si>
  <si>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</si>
  <si>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</si>
  <si>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</si>
  <si>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</si>
  <si>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</si>
  <si>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</si>
  <si>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</si>
  <si>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</si>
  <si>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</si>
  <si>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</si>
  <si>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</si>
  <si>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</si>
  <si>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</si>
  <si>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</si>
  <si>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</si>
  <si>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</si>
  <si>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</si>
  <si>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</si>
  <si>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</si>
  <si>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</si>
  <si>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</si>
  <si>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</si>
  <si>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</si>
  <si>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</si>
  <si>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</si>
  <si>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</si>
  <si>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</si>
  <si>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</si>
  <si>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</si>
  <si>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</si>
  <si>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</si>
  <si>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</si>
  <si>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</si>
  <si>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</si>
  <si>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</si>
  <si>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</si>
  <si>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</si>
  <si>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</si>
  <si>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</si>
  <si>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</si>
  <si>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</si>
  <si>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</si>
  <si>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</si>
  <si>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</si>
  <si>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</si>
  <si>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</si>
  <si>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</si>
  <si>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</si>
  <si>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</si>
  <si>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</si>
  <si>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</si>
  <si>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</si>
  <si>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</si>
  <si>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</si>
  <si>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</si>
  <si>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</si>
  <si>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</si>
  <si>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</si>
  <si>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</si>
  <si>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</si>
  <si>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</si>
  <si>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</si>
  <si>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</si>
  <si>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</si>
  <si>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</si>
  <si>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</si>
  <si>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</si>
  <si>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</si>
  <si>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</si>
  <si>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</si>
  <si>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</si>
  <si>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</si>
  <si>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</si>
  <si>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</si>
  <si>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</si>
  <si>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</si>
  <si>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</si>
  <si>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</si>
  <si>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</si>
  <si>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</si>
  <si>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</si>
  <si>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</si>
  <si>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</si>
  <si>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</si>
  <si>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</si>
  <si>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</si>
  <si>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</si>
  <si>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</si>
  <si>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</si>
  <si>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</si>
  <si>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</si>
  <si>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</si>
  <si>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</si>
  <si>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</si>
  <si>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</si>
  <si>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</si>
  <si>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</si>
  <si>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</si>
  <si>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</si>
  <si>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</si>
  <si>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</si>
  <si>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</si>
  <si>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</si>
  <si>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</si>
  <si>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</si>
  <si>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</si>
  <si>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</si>
  <si>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</si>
  <si>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</si>
  <si>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</si>
  <si>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</si>
  <si>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</si>
  <si>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</si>
  <si>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</si>
  <si>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</si>
  <si>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</si>
  <si>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</si>
  <si>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</si>
  <si>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</si>
  <si>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</si>
  <si>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</si>
  <si>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</si>
  <si>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</si>
  <si>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</si>
  <si>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</si>
  <si>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</si>
  <si>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</si>
  <si>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</si>
  <si>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</si>
  <si>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</si>
  <si>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</si>
  <si>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</si>
  <si>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</si>
  <si>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</si>
  <si>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</si>
  <si>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</si>
  <si>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</si>
  <si>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</si>
  <si>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</si>
  <si>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</si>
  <si>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</si>
  <si>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</si>
  <si>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</si>
  <si>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</si>
  <si>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</si>
  <si>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</si>
  <si>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</si>
  <si>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</si>
  <si>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</si>
  <si>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</si>
  <si>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</si>
  <si>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</si>
  <si>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</si>
  <si>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</si>
  <si>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</si>
  <si>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</si>
  <si>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</si>
  <si>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</si>
  <si>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</si>
  <si>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</si>
  <si>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</si>
  <si>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</si>
  <si>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</si>
  <si>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</si>
  <si>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</si>
  <si>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</si>
  <si>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</si>
  <si>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</si>
  <si>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</si>
  <si>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</si>
  <si>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</si>
  <si>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</si>
  <si>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</si>
  <si>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</si>
  <si>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</si>
  <si>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</si>
  <si>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</si>
  <si>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</si>
  <si>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</si>
  <si>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</si>
  <si>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</si>
  <si>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</si>
  <si>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</si>
  <si>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</si>
  <si>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</si>
  <si>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</si>
  <si>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</si>
  <si>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</si>
  <si>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</si>
  <si>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</si>
  <si>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</si>
  <si>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</si>
  <si>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</si>
  <si>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</si>
  <si>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</si>
  <si>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</si>
  <si>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</si>
  <si>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</si>
  <si>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</si>
  <si>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</si>
  <si>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</si>
  <si>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</si>
  <si>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</si>
  <si>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</si>
  <si>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</si>
  <si>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</si>
  <si>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</si>
  <si>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</si>
  <si>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</si>
  <si>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</si>
  <si>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</si>
  <si>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</si>
  <si>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</si>
  <si>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</si>
  <si>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</si>
  <si>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</si>
  <si>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</si>
  <si>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</si>
  <si>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</si>
  <si>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</si>
  <si>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</si>
  <si>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</si>
  <si>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</si>
  <si>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</si>
  <si>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</si>
  <si>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</si>
  <si>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</si>
  <si>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</si>
  <si>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</si>
  <si>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</si>
  <si>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</si>
  <si>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</si>
  <si>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</si>
  <si>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</si>
  <si>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</si>
  <si>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</si>
  <si>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</si>
  <si>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</si>
  <si>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</si>
  <si>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</si>
  <si>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</si>
  <si>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</si>
  <si>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</si>
  <si>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</si>
  <si>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</si>
  <si>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</si>
  <si>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</si>
  <si>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</si>
  <si>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</si>
  <si>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</si>
  <si>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</si>
  <si>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</si>
  <si>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</si>
  <si>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</si>
  <si>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</si>
  <si>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</si>
  <si>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</si>
  <si>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</si>
  <si>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</si>
  <si>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</si>
  <si>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</si>
  <si>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</si>
  <si>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</si>
  <si>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</si>
  <si>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</si>
  <si>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</si>
  <si>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</si>
  <si>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</si>
  <si>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</si>
  <si>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</si>
  <si>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</si>
  <si>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</si>
  <si>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</si>
  <si>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</si>
  <si>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</si>
  <si>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</si>
  <si>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</si>
  <si>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</si>
  <si>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</si>
  <si>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</si>
  <si>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</si>
  <si>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</si>
  <si>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</si>
  <si>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</si>
  <si>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</si>
  <si>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</si>
  <si>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</si>
  <si>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</si>
  <si>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</si>
  <si>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</si>
  <si>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</si>
  <si>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</si>
  <si>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</si>
  <si>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</si>
  <si>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</si>
  <si>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</si>
  <si>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</si>
  <si>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</si>
  <si>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</si>
  <si>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</si>
  <si>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</si>
  <si>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</si>
  <si>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</si>
  <si>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</si>
  <si>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</si>
  <si>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</si>
  <si>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</si>
  <si>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</si>
  <si>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</si>
  <si>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</si>
  <si>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</si>
  <si>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</si>
  <si>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</si>
  <si>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</si>
  <si>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</si>
  <si>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</si>
  <si>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</si>
  <si>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</si>
  <si>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</si>
  <si>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</si>
  <si>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</si>
  <si>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</si>
  <si>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</si>
  <si>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</si>
  <si>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</si>
  <si>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</si>
  <si>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</si>
  <si>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</si>
  <si>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</si>
  <si>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</si>
  <si>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</si>
  <si>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</si>
  <si>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</si>
  <si>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</si>
  <si>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</si>
  <si>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</si>
  <si>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</si>
  <si>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</si>
  <si>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</si>
  <si>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</si>
  <si>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</si>
  <si>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</si>
  <si>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</si>
  <si>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</si>
  <si>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</si>
  <si>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</si>
  <si>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</si>
  <si>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</si>
  <si>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</si>
  <si>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</si>
  <si>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</si>
  <si>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</si>
  <si>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</si>
  <si>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</si>
  <si>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</si>
  <si>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</si>
  <si>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</si>
  <si>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</si>
  <si>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</si>
  <si>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</si>
  <si>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</si>
  <si>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</si>
  <si>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</si>
  <si>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</si>
  <si>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</si>
  <si>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</si>
  <si>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</si>
  <si>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</si>
  <si>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</si>
  <si>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</si>
  <si>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</si>
  <si>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</si>
  <si>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</si>
  <si>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</si>
  <si>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</si>
  <si>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</si>
  <si>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</si>
  <si>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</si>
  <si>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</si>
  <si>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</si>
  <si>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</si>
  <si>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</si>
  <si>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</si>
  <si>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</si>
  <si>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</si>
  <si>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</si>
  <si>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</si>
  <si>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</si>
  <si>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</si>
  <si>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</si>
  <si>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</si>
  <si>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</si>
  <si>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</si>
  <si>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</si>
  <si>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</si>
  <si>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</si>
  <si>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</si>
  <si>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</si>
  <si>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</si>
  <si>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</si>
  <si>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</si>
  <si>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</si>
  <si>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</si>
  <si>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</si>
  <si>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</si>
  <si>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</si>
  <si>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</si>
  <si>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</si>
  <si>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</si>
  <si>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</si>
  <si>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</si>
  <si>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</si>
  <si>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</si>
  <si>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</si>
  <si>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</si>
  <si>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</si>
  <si>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</si>
  <si>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</si>
  <si>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</si>
  <si>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</si>
  <si>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</si>
  <si>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</si>
  <si>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</si>
  <si>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</si>
  <si>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</si>
  <si>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</si>
  <si>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</si>
  <si>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</si>
  <si>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</si>
  <si>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</si>
  <si>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</si>
  <si>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</si>
  <si>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</si>
  <si>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</si>
  <si>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</si>
  <si>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</si>
  <si>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</si>
  <si>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</si>
  <si>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</si>
  <si>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</si>
  <si>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</si>
  <si>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</si>
  <si>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</si>
  <si>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</si>
  <si>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</si>
  <si>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</si>
  <si>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</si>
  <si>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</si>
  <si>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</si>
  <si>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</si>
  <si>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</si>
  <si>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</si>
  <si>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</si>
  <si>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</si>
  <si>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</si>
  <si>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</si>
  <si>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</si>
  <si>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</si>
  <si>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</si>
  <si>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</si>
  <si>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</si>
  <si>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</si>
  <si>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</si>
  <si>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</si>
  <si>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</si>
  <si>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</si>
  <si>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</si>
  <si>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</si>
  <si>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</si>
  <si>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</si>
  <si>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</si>
  <si>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</si>
  <si>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</si>
  <si>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</si>
  <si>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</si>
  <si>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</si>
  <si>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</si>
  <si>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</si>
  <si>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</si>
  <si>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</si>
  <si>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</si>
  <si>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</si>
  <si>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</si>
  <si>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</si>
  <si>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</si>
  <si>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</si>
  <si>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</si>
  <si>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</si>
  <si>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</si>
  <si>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</si>
  <si>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</si>
  <si>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</si>
  <si>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</si>
  <si>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</si>
  <si>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</si>
  <si>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</si>
  <si>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</si>
  <si>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</si>
  <si>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</si>
  <si>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</si>
  <si>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</si>
  <si>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</si>
  <si>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</si>
  <si>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</si>
  <si>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</si>
  <si>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</si>
  <si>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</si>
  <si>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</si>
  <si>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</si>
  <si>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</si>
  <si>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</si>
  <si>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</si>
  <si>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</si>
  <si>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</si>
  <si>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</si>
  <si>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</si>
  <si>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</si>
  <si>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</si>
  <si>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</si>
  <si>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</si>
  <si>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</si>
  <si>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</si>
  <si>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</si>
  <si>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</si>
  <si>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</si>
  <si>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</si>
  <si>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</si>
  <si>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</si>
  <si>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</si>
  <si>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</si>
  <si>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</si>
  <si>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</si>
  <si>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</si>
  <si>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</si>
  <si>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</si>
  <si>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</si>
  <si>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</si>
  <si>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</si>
  <si>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</si>
  <si>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</si>
  <si>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</si>
  <si>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</si>
  <si>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</si>
  <si>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</si>
  <si>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</si>
  <si>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</si>
  <si>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</si>
  <si>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</si>
  <si>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</si>
  <si>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</si>
  <si>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</si>
  <si>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</si>
  <si>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</si>
  <si>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</si>
  <si>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</si>
  <si>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</si>
  <si>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</si>
  <si>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</si>
  <si>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</si>
  <si>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</si>
  <si>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</si>
  <si>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</si>
  <si>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</si>
  <si>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</si>
  <si>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</si>
  <si>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</si>
  <si>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</si>
  <si>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</si>
  <si>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</si>
  <si>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</si>
  <si>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</si>
  <si>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</si>
  <si>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</si>
  <si>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</si>
  <si>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</si>
  <si>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</si>
  <si>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</si>
  <si>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</si>
  <si>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</si>
  <si>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</si>
  <si>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</si>
  <si>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</si>
  <si>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</si>
  <si>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</si>
  <si>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</si>
  <si>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</si>
  <si>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</si>
  <si>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</si>
  <si>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</si>
  <si>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</si>
  <si>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</si>
  <si>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</si>
  <si>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</si>
  <si>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</si>
  <si>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</si>
  <si>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</si>
  <si>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</si>
  <si>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</si>
  <si>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</si>
  <si>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</si>
  <si>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</si>
  <si>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</si>
  <si>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</si>
  <si>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</si>
  <si>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</si>
  <si>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</si>
  <si>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</si>
  <si>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</si>
  <si>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</si>
  <si>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</si>
  <si>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</si>
  <si>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</si>
  <si>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</si>
  <si>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</si>
  <si>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</si>
  <si>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</si>
  <si>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</si>
  <si>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</si>
  <si>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</si>
  <si>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</si>
  <si>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</si>
  <si>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</si>
  <si>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</si>
  <si>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</si>
  <si>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</si>
  <si>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</si>
  <si>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</si>
  <si>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</si>
  <si>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</si>
  <si>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</si>
  <si>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</si>
  <si>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</si>
  <si>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</si>
  <si>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</si>
  <si>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</si>
  <si>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</si>
  <si>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</si>
  <si>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</si>
  <si>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</si>
  <si>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</si>
  <si>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</si>
  <si>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</si>
  <si>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</si>
  <si>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</si>
  <si>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</si>
  <si>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</si>
  <si>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</si>
  <si>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</si>
  <si>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</si>
  <si>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</si>
  <si>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</si>
  <si>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</si>
  <si>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</si>
  <si>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</si>
  <si>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</si>
  <si>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</si>
  <si>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</si>
  <si>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</si>
  <si>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</si>
  <si>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</si>
  <si>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</si>
  <si>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</si>
  <si>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</si>
  <si>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</si>
  <si>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</si>
  <si>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</si>
  <si>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</si>
  <si>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</si>
  <si>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</si>
  <si>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</si>
  <si>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</si>
  <si>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</si>
  <si>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</si>
  <si>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</si>
  <si>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</si>
  <si>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</si>
  <si>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</si>
  <si>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</si>
  <si>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</si>
  <si>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</si>
  <si>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</si>
  <si>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</si>
  <si>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</si>
  <si>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</si>
  <si>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</si>
  <si>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</si>
  <si>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</si>
  <si>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</si>
  <si>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</si>
  <si>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</si>
  <si>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</si>
  <si>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</si>
  <si>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</si>
  <si>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</si>
  <si>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</si>
  <si>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</si>
  <si>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</si>
  <si>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</si>
  <si>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</si>
  <si>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</si>
  <si>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</si>
  <si>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</si>
  <si>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</si>
  <si>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</si>
  <si>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</si>
  <si>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</si>
  <si>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</si>
  <si>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</si>
  <si>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</si>
  <si>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</si>
  <si>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</si>
  <si>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</si>
  <si>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</si>
  <si>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</si>
  <si>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</si>
  <si>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</si>
  <si>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</si>
  <si>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</si>
  <si>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</si>
  <si>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</si>
  <si>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</si>
  <si>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</si>
  <si>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</si>
  <si>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</si>
  <si>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</si>
  <si>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</si>
  <si>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</si>
  <si>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</si>
  <si>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</si>
  <si>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</si>
  <si>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</si>
  <si>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</si>
  <si>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</si>
  <si>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</si>
  <si>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</si>
  <si>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</si>
  <si>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</si>
  <si>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</si>
  <si>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</si>
  <si>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</si>
  <si>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</si>
  <si>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</si>
  <si>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</si>
  <si>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</si>
  <si>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</si>
  <si>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</si>
  <si>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</si>
  <si>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</si>
  <si>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</si>
  <si>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</si>
  <si>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</si>
  <si>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</si>
  <si>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</si>
  <si>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</si>
  <si>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</si>
  <si>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</si>
  <si>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</si>
  <si>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</si>
  <si>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</si>
  <si>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</si>
  <si>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</si>
  <si>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</si>
  <si>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</si>
  <si>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</si>
  <si>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</si>
  <si>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</si>
  <si>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</si>
  <si>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</si>
  <si>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</si>
  <si>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PCM-20251019-00001650</t>
  </si>
  <si>
    <t>ETA 50 min</t>
  </si>
  <si>
    <t>NO pcm</t>
  </si>
  <si>
    <t>Team on the way  35 min</t>
  </si>
  <si>
    <t xml:space="preserve"> PCM-20250215-00000830 </t>
  </si>
  <si>
    <t>LTE site still down and  site located in aramco area access issue need special permission</t>
  </si>
  <si>
    <t>PCM-20251019-00001480</t>
  </si>
  <si>
    <t>EM team at site TS</t>
  </si>
  <si>
    <t>PCM-20251014-00002055</t>
  </si>
  <si>
    <t xml:space="preserve">EM team on the way 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</si>
  <si>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</si>
  <si>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</si>
  <si>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</si>
  <si>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</si>
  <si>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</si>
  <si>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</si>
  <si>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</si>
  <si>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</si>
  <si>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</si>
  <si>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</si>
  <si>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</si>
  <si>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t>
  </si>
  <si>
    <t xml:space="preserve">ETA 130 mins </t>
  </si>
  <si>
    <t xml:space="preserve">ETA 75 misn </t>
  </si>
  <si>
    <t>Team move to RYAB0635 another move to TLT0933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</si>
</sst>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2" totalsRowShown="0" headerRowDxfId="157" dataDxfId="156" headerRowBorderDxfId="154" tableBorderDxfId="155" totalsRowBorderDxfId="153">
  <autoFilter ref="A1:CJ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9" totalsRowShown="0" headerRowDxfId="48" dataDxfId="47" headerRowBorderDxfId="45" tableBorderDxfId="46" totalsRowBorderDxfId="44">
  <autoFilter ref="A1:L30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3" totalsRowShown="0" headerRowDxfId="31" dataDxfId="30" headerRowBorderDxfId="28" tableBorderDxfId="29">
  <autoFilter ref="A1:L5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58" totalsRowShown="0" headerRowDxfId="15" dataDxfId="14" headerRowBorderDxfId="12" tableBorderDxfId="13">
  <autoFilter ref="A1:L5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9" sqref="A9"/>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286.72528460648027</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6.2299721064773621</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55"/>
      <c r="E4" s="137"/>
      <c r="F4" s="138"/>
      <c r="G4" s="139">
        <f ca="1">IFERROR(NOW()-F4,"")</f>
        <v>45949.673710532406</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45949.673710532406</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45949.673710532406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45949.673710532406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45949.673710532406</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45949.673710532406</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45949.673710532406</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45949.673710532406</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45949.673710532406</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45949.673710532406</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45949.673710532406</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45949.673710532406</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45949.673710532406</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45949.673710532406</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45949.673710532406</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45949.673710532406</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45949.673710532406</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45949.673710532406</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45949.673710532406</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45949.673710532406</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45949.673710532406</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45949.673710532406</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45949.673710532406</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45949.673710532406</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45949.673710532406</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45949.673710532406</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45949.673710532406</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45949.673710532406</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45949.673710532406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45949.673710532406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45949.673710532406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45949.673710532406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45949.673710532406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45949.673710532406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45949.673710532406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45949.673710532406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45949.673710532406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45949.673710532406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45949.673710532406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45949.673710532406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45949.673710532406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45949.673710532406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45949.673710532406</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45949.673710532406</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45949.673710532406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45949.673710532406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45949.673710532406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45949.673710532406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45949.673710532406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45949.673710532406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45949.673710532406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45949.673710532406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45949.673710532406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45949.673710532406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45949.673710532406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45949.673710532406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45949.673710532406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45949.673710532406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45949.673710532406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45949.673710532406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45949.673710532406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45949.673710532406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45949.673710532406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45949.673710532406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45949.673710532406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45949.673710532406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45949.673710532406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45949.673710532406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45949.673710532406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45949.673710532406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45949.673710532406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45949.673710532406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45949.673710532406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45949.673710532406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45949.673710532406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45949.673710532406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45949.673710532406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45949.673710532406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45949.673710532406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45949.673710532406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45949.673710532406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45949.673710532406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45949.673710532406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45949.673710532406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45949.673710532406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45949.673710532406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45949.673710532406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45949.673710532406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45949.673710532406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45949.673710532406</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45949.673710532406</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45949.673710532406</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45949.673710532406</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45949.673710532406</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45949.673710532406</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45949.673710532406</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45949.673710532406</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45949.673710532406</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45949.673710532406</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45949.673710532406</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575F3A1A-8A8B-472D-8D06-164869B821B6}"/>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142.94662719907501</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124.67387256944494</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5.1779350694414461</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39054</v>
      </c>
      <c r="B6" s="18" t="str">
        <f>IFERROR(VLOOKUP(D6,DB!A:K,11,0),"")</f>
        <v>R2</v>
      </c>
      <c r="C6" s="18">
        <v>2</v>
      </c>
      <c r="D6" s="18" t="s">
        <v>15448</v>
      </c>
      <c r="E6" s="116" t="s">
        <v>38964</v>
      </c>
      <c r="F6" s="117">
        <v>45949.654930555553</v>
      </c>
      <c r="G6" s="118">
        <f ca="1">IFERROR(NOW()-F6,"-")</f>
        <v>1.877997685369337E-2</v>
      </c>
      <c r="H6" s="117">
        <v>45949.647187499999</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45949.673710532406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45949.673710532406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45949.673710532406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45949.673710532406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45949.673710532406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45949.673710532406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45949.673710532406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45949.673710532406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45949.673710532406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45949.673710532406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45949.673710532406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45949.673710532406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45949.673710532406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45949.673710532406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45949.673710532406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45949.673710532406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45949.673710532406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45949.673710532406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45949.673710532406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45949.673710532406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45949.673710532406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45949.673710532406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45949.673710532406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45949.673710532406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45949.673710532406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45949.673710532406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45949.673710532406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45949.673710532406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45949.673710532406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45949.673710532406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45949.673710532406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45949.673710532406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45949.673710532406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45949.673710532406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45949.673710532406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45949.673710532406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45949.673710532406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45949.673710532406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45949.673710532406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45949.673710532406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45949.673710532406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45949.673710532406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45949.673710532406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45949.673710532406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45949.673710532406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45949.673710532406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45949.673710532406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45949.673710532406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45949.673710532406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45949.673710532406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45949.673710532406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45949.673710532406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45949.673710532406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45949.673710532406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45949.673710532406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45949.673710532406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45949.673710532406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45949.673710532406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45949.673710532406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45949.673710532406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45949.673710532406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45949.673710532406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45949.673710532406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45949.673710532406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45949.673710532406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45949.673710532406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45949.673710532406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45949.673710532406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45949.673710532406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45949.673710532406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45949.673710532406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45949.673710532406</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45949.673710532406</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45949.673710532406</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45949.673710532406</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45949.673710532406</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45949.673710532406</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45949.673710532406</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45949.673710532406</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45949.673710532406</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45949.673710532406</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45949.673710532406</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45949.673710532406</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45949.673710532406</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45949.673710532406</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45949.673710532406</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sheetData>
  <dataValidations count="2">
    <dataValidation allowBlank="1" showInputMessage="1" showErrorMessage="1" sqref="E1" xr:uid="{4D935161-CDD3-4592-B877-3FB59C99E142}"/>
    <dataValidation type="list" allowBlank="1" showInputMessage="1" showErrorMessage="1" sqref="E3:E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tabSelected="1"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R3</v>
      </c>
      <c r="C2" s="18">
        <v>2</v>
      </c>
      <c r="D2" s="18" t="s">
        <v>23498</v>
      </c>
      <c r="E2" s="18" t="s">
        <v>38964</v>
      </c>
      <c r="F2" s="20" t="s">
        <v>39056</v>
      </c>
      <c r="G2" s="21" t="str">
        <f t="shared" ref="G2:G43" ca="1" si="0">IFERROR(NOW()-F2,"-")</f>
        <v>-</v>
      </c>
      <c r="H2" s="22">
        <v>45949.641608796293</v>
      </c>
      <c r="I2" s="19" t="str">
        <f>IFERROR(VLOOKUP(D2,DB!A:F,6,0),"")</f>
        <v>SCECO</v>
      </c>
      <c r="J2" s="18" t="str">
        <f>IFERROR(VLOOKUP(D2,DB!A:G,7,0),"")</f>
        <v>Vandalized</v>
      </c>
      <c r="K2" s="47" t="s">
        <v>39057</v>
      </c>
      <c r="L2" s="23" t="str">
        <f>IFERROR(VLOOKUP(D2,DB!A:I,9,0),"")</f>
        <v>Latis</v>
      </c>
    </row>
    <row r="3" spans="1:13" ht="15" customHeight="1">
      <c r="A3" s="19"/>
      <c r="B3" s="64" t="str">
        <f>IFERROR(VLOOKUP(D3,DB!A:K,11,0),"")</f>
        <v/>
      </c>
      <c r="C3" s="18"/>
      <c r="D3" s="18"/>
      <c r="E3" s="18"/>
      <c r="F3" s="20"/>
      <c r="G3" s="21">
        <f t="shared" ca="1" si="0"/>
        <v>45949.673710532406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45949.673710532406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45949.673710532406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45949.673710532406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45949.673710532406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45949.673710532406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45949.673710532406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45949.673710532406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45949.673710532406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45949.673710532406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45949.673710532406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45949.673710532406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45949.673710532406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45949.673710532406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45949.673710532406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45949.673710532406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45949.673710532406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45949.673710532406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45949.673710532406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45949.673710532406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45949.673710532406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45949.673710532406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45949.673710532406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45949.673710532406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45949.673710532406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45949.673710532406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45949.673710532406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45949.673710532406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45949.673710532406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45949.673710532406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45949.673710532406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45949.673710532406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45949.673710532406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45949.673710532406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45949.673710532406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45949.673710532406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45949.673710532406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45949.673710532406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45949.673710532406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45949.673710532406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45949.673710532406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45949.673710532406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45949.673710532406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45949.673710532406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45949.673710532406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45949.673710532406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45949.673710532406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45949.673710532406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45949.673710532406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45949.673710532406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45949.673710532406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45949.673710532406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45949.673710532406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45949.673710532406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45949.673710532406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45949.673710532406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45949.673710532406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45949.673710532406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45949.673710532406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45949.673710532406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45949.673710532406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45949.673710532406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45949.673710532406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45949.673710532406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45949.673710532406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45949.673710532406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45949.673710532406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45949.673710532406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45949.673710532406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45949.673710532406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45949.673710532406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45949.673710532406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45949.673710532406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45949.673710532406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45949.673710532406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45949.673710532406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45949.673710532406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45949.673710532406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45949.673710532406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45949.673710532406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45949.673710532406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45949.673710532406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45949.673710532406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45949.673710532406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45949.673710532406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45949.673710532406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45949.673710532406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45949.673710532406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45949.673710532406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45949.673710532406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45949.673710532406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45949.673710532406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45949.673710532406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45949.673710532406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45949.673710532406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45949.673710532406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45949.673710532406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45949.673710532406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45949.673710532406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45949.673710532406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45949.673710532406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45949.673710532406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45949.673710532406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45949.673710532406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45949.673710532406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45949.673710532406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45949.673710532406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45949.673710532406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45949.673710532406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45949.673710532406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45949.673710532406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45949.673710532406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45949.673710532406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45949.673710532406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45949.673710532406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45949.673710532406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45949.673710532406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45949.673710532406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45949.673710532406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45949.673710532406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45949.673710532406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45949.673710532406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45949.673710532406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45949.673710532406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45949.673710532406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45949.673710532406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45949.673710532406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45949.673710532406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45949.673710532406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45949.673710532406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45949.673710532406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45949.673710532406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45949.673710532406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45949.673710532406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45949.673710532406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45949.673710532406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45949.673710532406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45949.673710532406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45949.673710532406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45949.673710532406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45949.673710532406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45949.673710532406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45949.673710532406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45949.673710532406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45949.673710532406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45949.673710532406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45949.673710532406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45949.673710532406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45949.673710532406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45949.673710532406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45949.673710532406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45949.673710532406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45949.673710532406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45949.673710532406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45949.673710532406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45949.673710532406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45949.673710532406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45949.673710532406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45949.673710532406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45949.673710532406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45949.673710532406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45949.673710532406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45949.673710532406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45949.673710532406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45949.673710532406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45949.673710532406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45949.673710532406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45949.673710532406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45949.673710532406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45949.673710532406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45949.673710532406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45949.673710532406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45949.673710532406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45949.673710532406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45949.673710532406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45949.673710532406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45949.673710532406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45949.673710532406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45949.673710532406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45949.673710532406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45949.673710532406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45949.673710532406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45949.673710532406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45949.673710532406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45949.673710532406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45949.673710532406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45949.673710532406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45949.673710532406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45949.673710532406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45949.673710532406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45949.673710532406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45949.673710532406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45949.673710532406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45949.673710532406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45949.673710532406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45949.673710532406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45949.673710532406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45949.673710532406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45949.673710532406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45949.673710532406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45949.673710532406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45949.673710532406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45949.673710532406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45949.673710532406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45949.673710532406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45949.673710532406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45949.673710532406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45949.673710532406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45949.673710532406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45949.673710532406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45949.673710532406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45949.673710532406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45949.673710532406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45949.673710532406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45949.673710532406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45949.673710532406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45949.673710532406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45949.673710532406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45949.673710532406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45949.673710532406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45949.673710532406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45949.673710532406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45949.673710532406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45949.673710532406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45949.673710532406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45949.673710532406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45949.673710532406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45949.673710532406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45949.673710532406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45949.673710532406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45949.673710532406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45949.673710532406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45949.673710532406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45949.673710532406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45949.673710532406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45949.673710532406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45949.673710532406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45949.673710532406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45949.673710532406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45949.673710532406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45949.673710532406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45949.673710532406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45949.673710532406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45949.673710532406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45949.673710532406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45949.673710532406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45949.673710532406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45949.673710532406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45949.673710532406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45949.673710532406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45949.673710532406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45949.673710532406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45949.673710532406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45949.673710532406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45949.673710532406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45949.673710532406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45949.673710532406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45949.673710532406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45949.673710532406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45949.673710532406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45949.673710532406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45949.673710532406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45949.673710532406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45949.673710532406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45949.673710532406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45949.673710532406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45949.673710532406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45949.673710532406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45949.673710532406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45949.673710532406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45949.673710532406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45949.673710532406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45949.673710532406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45949.673710532406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45949.673710532406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45949.673710532406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45949.673710532406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45949.673710532406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45949.673710532406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45949.673710532406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45949.673710532406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45949.673710532406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45949.673710532406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45949.673710532406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45949.673710532406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45949.673710532406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45949.673710532406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45949.673710532406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45949.673710532406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45949.673710532406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45949.673710532406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45949.673710532406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45949.673710532406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45949.673710532406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45949.673710532406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45949.673710532406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45949.673710532406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45949.673710532406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45949.673710532406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45949.673710532406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45949.673710532406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45949.673710532406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45949.673710532406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45949.673710532406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45949.673710532406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45949.673710532406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45949.673710532406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45949.673710532406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45949.673710532406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45949.673710532406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45949.673710532406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45949.673710532406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45949.673710532406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45949.673710532406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45949.673710532406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45949.673710532406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45949.673710532406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45949.673710532406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45949.673710532406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45949.673710532406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45949.673710532406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45949.673710532406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45949.673710532406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45949.673710532406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45949.673710532406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45949.673710532406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45949.673710532406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45949.673710532406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45949.673710532406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45949.673710532406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45949.673710532406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45949.673710532406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45949.673710532406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45949.673710532406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45949.673710532406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45949.673710532406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45949.673710532406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45949.673710532406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45949.673710532406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45949.673710532406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45949.673710532406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45949.673710532406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45949.673710532406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45949.673710532406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45949.673710532406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45949.673710532406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45949.673710532406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45949.673710532406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45949.673710532406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45949.673710532406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45949.673710532406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45949.673710532406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45949.673710532406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45949.673710532406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45949.673710532406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45949.673710532406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45949.673710532406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45949.673710532406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45949.673710532406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45949.673710532406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45949.673710532406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45949.673710532406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45949.673710532406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45949.673710532406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45949.673710532406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45949.673710532406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45949.673710532406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45949.673710532406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45949.673710532406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45949.673710532406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45949.673710532406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45949.673710532406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45949.673710532406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45949.673710532406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45949.673710532406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45949.673710532406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45949.673710532406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45949.673710532406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45949.673710532406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45949.673710532406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45949.673710532406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45949.673710532406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45949.673710532406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45949.673710532406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45949.673710532406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45949.673710532406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45949.673710532406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45949.673710532406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45949.673710532406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45949.673710532406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45949.673710532406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45949.673710532406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45949.673710532406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45949.673710532406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45949.673710532406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45949.673710532406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45949.673710532406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45949.673710532406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45949.673710532406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45949.673710532406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45949.673710532406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45949.673710532406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45949.673710532406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45949.673710532406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45949.673710532406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45949.673710532406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45949.673710532406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45949.673710532406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45949.673710532406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45949.673710532406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45949.673710532406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45949.673710532406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45949.673710532406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45949.673710532406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45949.673710532406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45949.673710532406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45949.673710532406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45949.673710532406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45949.673710532406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45949.673710532406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45949.673710532406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45949.673710532406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45949.673710532406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45949.673710532406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45949.673710532406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45949.673710532406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45949.673710532406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45949.673710532406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45949.673710532406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45949.673710532406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45949.673710532406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45949.673710532406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45949.673710532406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45949.673710532406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45949.673710532406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45949.673710532406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45949.673710532406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45949.673710532406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45949.673710532406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45949.673710532406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45949.673710532406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45949.673710532406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45949.673710532406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45949.673710532406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45949.673710532406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45949.673710532406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45949.673710532406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45949.673710532406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45949.673710532406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45949.673710532406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45949.673710532406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45949.673710532406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45949.673710532406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45949.673710532406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45949.673710532406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45949.673710532406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45949.673710532406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45949.673710532406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45949.673710532406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45949.673710532406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45949.673710532406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45949.673710532406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45949.673710532406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45949.673710532406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45949.673710532406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45949.673710532406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45949.673710532406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45949.673710532406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45949.673710532406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45949.673710532406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45949.673710532406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45949.673710532406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45949.673710532406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45949.673710532406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45949.673710532406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45949.673710532406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45949.673710532406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45949.673710532406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45949.673710532406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45949.673710532406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45949.673710532406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45949.673710532406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45949.673710532406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45949.673710532406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45949.673710532406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45949.673710532406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45949.673710532406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45949.673710532406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45949.673710532406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45949.673710532406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45949.673710532406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45949.673710532406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45949.673710532406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45949.673710532406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45949.673710532406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45949.673710532406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45949.673710532406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45949.673710532406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45949.673710532406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45949.673710532406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45949.673710532406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45949.673710532406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45949.673710532406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45949.673710532406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45949.673710532406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45949.673710532406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45949.673710532406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45949.673710532406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45949.673710532406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45949.673710532406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45949.673710532406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45949.673710532406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45949.673710532406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45949.673710532406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45949.673710532406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45949.673710532406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45949.673710532406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45949.673710532406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45949.673710532406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45949.673710532406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45949.673710532406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45949.673710532406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45949.673710532406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45949.673710532406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45949.673710532406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45949.673710532406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45949.673710532406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45949.673710532406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45949.673710532406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45949.673710532406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45949.673710532406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45949.673710532406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45949.673710532406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45949.673710532406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45949.673710532406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45949.673710532406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45949.673710532406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45949.673710532406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45949.673710532406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45949.673710532406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45949.673710532406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45949.673710532406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45949.673710532406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45949.673710532406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45949.673710532406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45949.673710532406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45949.673710532406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45949.673710532406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45949.673710532406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45949.673710532406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45949.673710532406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45949.673710532406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45949.673710532406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45949.673710532406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45949.673710532406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45949.673710532406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45949.673710532406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45949.673710532406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45949.673710532406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45949.673710532406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45949.673710532406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45949.673710532406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45949.673710532406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45949.673710532406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45949.673710532406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45949.673710532406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45949.673710532406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45949.673710532406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45949.673710532406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45949.673710532406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45949.673710532406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45949.673710532406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45949.673710532406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45949.673710532406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45949.673710532406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45949.673710532406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45949.673710532406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45949.673710532406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45949.673710532406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45949.673710532406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45949.673710532406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45949.673710532406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45949.673710532406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45949.673710532406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45949.673710532406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45949.673710532406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45949.673710532406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45949.673710532406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45949.673710532406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45949.673710532406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45949.673710532406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45949.673710532406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45949.673710532406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45949.673710532406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45949.673710532406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45949.673710532406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45949.673710532406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45949.673710532406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45949.673710532406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45949.673710532406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45949.673710532406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45949.673710532406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45949.673710532406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45949.673710532406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45949.673710532406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45949.673710532406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45949.673710532406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45949.673710532406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45949.673710532406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45949.673710532406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45949.673710532406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45949.673710532406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45949.673710532406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45949.673710532406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45949.673710532406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45949.673710532406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45949.673710532406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45949.673710532406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45949.673710532406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45949.673710532406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45949.673710532406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45949.673710532406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45949.673710532406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45949.673710532406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45949.673710532406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45949.673710532406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45949.673710532406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45949.673710532406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45949.673710532406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45949.673710532406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45949.673710532406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45949.673710532406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45949.673710532406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45949.673710532406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45949.673710532406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45949.673710532406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45949.673710532406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45949.673710532406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45949.673710532406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45949.673710532406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45949.673710532406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45949.673710532406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45949.673710532406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45949.673710532406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45949.673710532406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45949.673710532406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45949.673710532406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45949.673710532406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45949.673710532406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45949.673710532406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45949.673710532406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45949.673710532406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45949.673710532406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45949.673710532406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45949.673710532406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45949.673710532406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45949.673710532406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45949.673710532406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45949.673710532406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45949.673710532406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45949.673710532406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45949.673710532406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45949.673710532406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45949.673710532406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45949.673710532406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45949.673710532406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45949.673710532406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45949.673710532406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45949.673710532406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45949.673710532406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45949.673710532406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45949.673710532406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45949.673710532406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45949.673710532406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45949.673710532406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45949.673710532406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45949.673710532406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45949.673710532406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45949.673710532406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45949.673710532406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45949.673710532406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45949.673710532406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45949.673710532406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45949.673710532406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45949.673710532406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45949.673710532406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45949.673710532406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45949.673710532406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45949.673710532406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45949.673710532406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45949.673710532406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45949.673710532406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45949.673710532406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45949.673710532406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45949.673710532406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45949.673710532406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45949.673710532406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45949.673710532406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45949.673710532406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45949.673710532406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45949.673710532406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45949.673710532406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45949.673710532406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45949.673710532406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45949.673710532406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45949.673710532406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45949.673710532406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45949.673710532406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45949.673710532406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45949.673710532406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45949.673710532406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45949.673710532406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45949.673710532406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45949.673710532406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45949.673710532406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45949.673710532406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45949.673710532406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45949.673710532406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45949.673710532406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45949.673710532406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45949.673710532406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45949.673710532406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45949.673710532406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45949.673710532406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45949.673710532406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45949.673710532406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45949.673710532406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45949.673710532406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45949.673710532406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45949.673710532406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45949.673710532406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45949.673710532406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45949.673710532406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45949.673710532406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45949.673710532406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45949.673710532406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45949.673710532406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45949.673710532406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45949.673710532406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45949.673710532406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45949.673710532406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45949.673710532406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45949.673710532406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45949.673710532406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45949.673710532406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45949.673710532406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45949.673710532406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45949.673710532406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45949.673710532406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45949.673710532406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45949.673710532406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45949.673710532406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45949.673710532406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45949.673710532406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45949.673710532406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45949.673710532406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45949.673710532406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45949.673710532406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45949.673710532406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45949.673710532406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45949.673710532406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45949.673710532406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45949.673710532406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45949.673710532406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45949.673710532406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45949.673710532406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45949.673710532406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45949.673710532406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45949.673710532406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45949.673710532406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45949.673710532406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45949.673710532406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45949.673710532406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45949.673710532406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45949.673710532406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45949.673710532406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45949.673710532406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45949.673710532406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45949.673710532406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45949.673710532406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45949.673710532406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45949.673710532406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45949.673710532406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45949.673710532406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45949.673710532406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45949.673710532406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45949.673710532406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45949.673710532406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45949.673710532406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45949.673710532406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45949.673710532406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45949.673710532406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45949.673710532406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45949.673710532406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45949.673710532406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45949.673710532406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45949.673710532406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45949.673710532406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45949.673710532406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45949.673710532406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45949.673710532406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45949.673710532406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45949.673710532406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45949.673710532406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45949.673710532406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45949.673710532406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45949.673710532406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45949.673710532406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45949.673710532406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45949.673710532406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45949.673710532406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45949.673710532406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45949.673710532406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45949.673710532406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45949.673710532406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45949.673710532406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45949.673710532406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45949.673710532406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45949.673710532406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45949.673710532406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45949.673710532406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45949.673710532406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45949.673710532406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45949.673710532406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45949.673710532406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45949.673710532406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45949.673710532406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45949.673710532406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45949.673710532406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45949.673710532406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45949.673710532406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45949.673710532406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45949.673710532406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45949.673710532406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45949.673710532406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45949.673710532406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45949.673710532406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45949.673710532406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45949.673710532406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45949.673710532406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45949.673710532406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45949.673710532406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45949.673710532406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45949.673710532406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45949.673710532406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45949.673710532406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45949.673710532406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45949.673710532406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45949.673710532406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45949.673710532406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45949.673710532406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45949.673710532406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45949.673710532406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45949.673710532406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45949.673710532406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45949.673710532406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45949.673710532406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45949.673710532406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45949.673710532406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45949.673710532406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45949.673710532406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45949.673710532406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45949.673710532406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45949.673710532406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45949.673710532406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45949.673710532406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45949.673710532406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45949.673710532406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45949.673710532406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45949.673710532406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45949.673710532406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45949.673710532406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45949.673710532406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45949.673710532406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45949.673710532406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45949.673710532406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45949.673710532406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45949.673710532406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45949.673710532406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45949.673710532406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45949.673710532406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45949.673710532406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45949.673710532406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45949.673710532406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45949.673710532406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45949.673710532406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45949.673710532406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45949.673710532406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45949.673710532406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45949.673710532406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45949.673710532406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45949.673710532406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45949.673710532406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45949.673710532406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45949.673710532406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45949.673710532406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45949.673710532406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45949.673710532406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45949.673710532406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45949.673710532406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45949.673710532406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45949.673710532406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45949.673710532406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45949.673710532406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45949.673710532406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45949.673710532406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45949.673710532406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45949.673710532406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45949.673710532406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45949.673710532406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45949.673710532406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45949.673710532406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45949.673710532406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45949.673710532406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45949.673710532406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45949.673710532406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45949.673710532406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45949.673710532406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45949.673710532406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45949.673710532406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45949.673710532406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45949.673710532406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45949.673710532406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45949.673710532406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45949.673710532406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45949.673710532406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45949.673710532406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45949.673710532406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45949.673710532406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45949.673710532406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45949.673710532406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45949.673710532406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45949.673710532406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45949.673710532406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45949.673710532406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45949.673710532406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45949.673710532406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45949.673710532406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45949.673710532406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45949.673710532406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45949.673710532406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45949.673710532406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45949.673710532406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45949.673710532406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45949.673710532406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45949.673710532406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45949.673710532406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45949.673710532406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45949.673710532406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45949.673710532406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45949.673710532406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45949.673710532406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45949.673710532406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45949.673710532406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45949.673710532406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45949.673710532406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45949.673710532406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45949.673710532406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45949.673710532406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45949.673710532406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45949.673710532406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45949.673710532406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45949.673710532406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45949.673710532406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45949.673710532406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45949.673710532406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45949.673710532406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45949.673710532406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45949.673710532406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45949.673710532406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45949.673710532406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45949.673710532406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45949.673710532406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45949.673710532406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45949.673710532406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45949.673710532406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45949.673710532406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45949.673710532406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45949.673710532406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45949.673710532406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45949.673710532406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45949.673710532406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45949.673710532406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45949.673710532406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45949.673710532406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45949.673710532406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45949.673710532406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45949.673710532406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45949.673710532406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45949.673710532406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45949.673710532406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45949.673710532406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45949.673710532406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45949.673710532406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45949.673710532406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45949.673710532406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45949.673710532406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45949.673710532406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45949.673710532406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45949.673710532406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45949.673710532406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45949.673710532406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45949.673710532406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45949.673710532406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45949.673710532406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45949.673710532406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45949.673710532406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45949.673710532406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45949.673710532406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45949.673710532406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45949.673710532406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45949.673710532406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45949.673710532406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45949.673710532406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45949.673710532406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45949.673710532406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45949.673710532406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45949.673710532406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45949.673710532406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45949.673710532406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45949.673710532406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45949.673710532406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45949.673710532406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45949.673710532406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45949.673710532406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45949.673710532406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45949.673710532406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45949.673710532406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45949.673710532406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45949.673710532406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45949.673710532406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45949.673710532406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45949.673710532406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45949.673710532406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45949.673710532406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45949.673710532406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45949.673710532406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45949.673710532406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45949.673710532406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45949.673710532406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45949.673710532406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45949.673710532406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45949.673710532406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45949.673710532406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45949.673710532406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45949.673710532406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45949.673710532406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45949.673710532406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45949.673710532406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45949.673710532406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45949.673710532406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45949.673710532406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45949.673710532406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45949.673710532406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45949.673710532406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45949.673710532406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45949.673710532406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45949.673710532406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45949.673710532406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45949.673710532406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45949.673710532406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45949.673710532406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45949.673710532406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45949.673710532406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45949.673710532406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45949.673710532406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45949.673710532406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45949.673710532406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45949.673710532406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45949.673710532406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45949.673710532406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45949.673710532406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45949.673710532406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45949.673710532406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45949.673710532406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45949.673710532406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45949.673710532406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45949.673710532406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45949.673710532406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45949.673710532406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45949.673710532406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45949.673710532406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45949.673710532406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45949.673710532406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45949.673710532406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45949.673710532406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45949.673710532406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45949.673710532406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45949.673710532406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45949.673710532406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45949.673710532406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45949.673710532406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45949.673710532406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45949.673710532406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45949.673710532406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45949.673710532406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45949.673710532406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45949.673710532406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45949.673710532406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45949.673710532406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45949.673710532406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45949.673710532406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45949.673710532406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45949.673710532406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45949.673710532406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45949.673710532406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45949.673710532406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45949.673710532406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45949.673710532406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45949.673710532406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45949.673710532406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45949.673710532406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45949.673710532406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45949.673710532406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45949.673710532406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45949.673710532406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45949.673710532406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45949.673710532406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45949.673710532406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45949.673710532406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45949.673710532406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45949.673710532406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45949.673710532406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45949.673710532406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45949.673710532406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45949.673710532406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45949.673710532406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45949.673710532406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45949.673710532406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45949.673710532406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45949.673710532406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45949.673710532406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45949.673710532406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45949.673710532406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45949.673710532406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45949.673710532406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45949.673710532406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45949.673710532406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45949.673710532406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45949.673710532406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45949.673710532406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45949.673710532406</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45949.673710532406</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45949.673710532406</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9"/>
  <sheetViews>
    <sheetView workbookViewId="0">
      <selection activeCell="D23" sqref="D2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39058</v>
      </c>
      <c r="B2" s="98" t="str">
        <f>IFERROR(VLOOKUP(D2,DB!A:K,11,0),"")</f>
        <v>R4</v>
      </c>
      <c r="C2" s="99">
        <v>1</v>
      </c>
      <c r="D2" s="95" t="s">
        <v>35082</v>
      </c>
      <c r="E2" s="100" t="s">
        <v>38964</v>
      </c>
      <c r="F2" s="101">
        <v>45703.480717592596</v>
      </c>
      <c r="G2" s="102">
        <f ca="1">IFERROR(NOW()-F2,"")</f>
        <v>246.19299293981021</v>
      </c>
      <c r="H2" s="101">
        <v>45703.474768518521</v>
      </c>
      <c r="I2" s="98" t="str">
        <f>IFERROR(VLOOKUP(D2,DB!A:F,6,0),"")</f>
        <v>SCECO</v>
      </c>
      <c r="J2" s="98" t="str">
        <f>IFERROR(VLOOKUP(D2,DB!A:G,7,0),"")</f>
        <v>Dead</v>
      </c>
      <c r="K2" s="103" t="s">
        <v>39059</v>
      </c>
      <c r="L2" s="95" t="str">
        <f>IFERROR(VLOOKUP(D2,DB!A:I,9,0),"")</f>
        <v>Latis</v>
      </c>
    </row>
    <row r="3" spans="1:16" ht="15" customHeight="1">
      <c r="A3" s="121" t="s">
        <v>39060</v>
      </c>
      <c r="B3" s="121" t="str">
        <f>IFERROR(VLOOKUP(D3,DB!A:K,11,0),"")</f>
        <v>R4</v>
      </c>
      <c r="C3" s="122">
        <v>1</v>
      </c>
      <c r="D3" s="123" t="s">
        <v>37283</v>
      </c>
      <c r="E3" s="100" t="s">
        <v>38964</v>
      </c>
      <c r="F3" s="125">
        <v>45949.602303240739</v>
      </c>
      <c r="G3" s="126">
        <f ca="1">IFERROR(NOW()-F3,"")</f>
        <v>7.1407291667128447E-2</v>
      </c>
      <c r="H3" s="125">
        <v>45949.596585648149</v>
      </c>
      <c r="I3" s="121" t="str">
        <f>IFERROR(VLOOKUP(D3,DB!A:F,6,0),"")</f>
        <v>Generator-SG</v>
      </c>
      <c r="J3" s="121" t="str">
        <f>IFERROR(VLOOKUP(D3,DB!A:G,7,0),"")</f>
        <v>Dead</v>
      </c>
      <c r="K3" s="127" t="s">
        <v>39061</v>
      </c>
      <c r="L3" s="123" t="str">
        <f>IFERROR(VLOOKUP(D3,DB!A:I,9,0),"")</f>
        <v>Latis</v>
      </c>
    </row>
    <row r="4" spans="1:16" ht="15" customHeight="1">
      <c r="A4" s="121" t="s">
        <v>39062</v>
      </c>
      <c r="B4" s="121" t="str">
        <f>IFERROR(VLOOKUP(D4,DB!A:K,11,0),"")</f>
        <v>R4</v>
      </c>
      <c r="C4" s="122">
        <v>1</v>
      </c>
      <c r="D4" s="123" t="s">
        <v>37263</v>
      </c>
      <c r="E4" s="100" t="s">
        <v>38964</v>
      </c>
      <c r="F4" s="125">
        <v>45949.649988425925</v>
      </c>
      <c r="G4" s="126">
        <f ca="1">IFERROR(NOW()-F4,"")</f>
        <v>2.3722106481727678E-2</v>
      </c>
      <c r="H4" s="125">
        <v>45949.635243055556</v>
      </c>
      <c r="I4" s="121" t="str">
        <f>IFERROR(VLOOKUP(D4,DB!A:F,6,0),"")</f>
        <v>SCECO</v>
      </c>
      <c r="J4" s="121" t="str">
        <f>IFERROR(VLOOKUP(D4,DB!A:G,7,0),"")</f>
        <v>Dead</v>
      </c>
      <c r="K4" s="127" t="s">
        <v>39063</v>
      </c>
      <c r="L4" s="123" t="str">
        <f>IFERROR(VLOOKUP(D4,DB!A:I,9,0),"")</f>
        <v>Latis</v>
      </c>
    </row>
    <row r="5" spans="1:16" ht="15" customHeight="1">
      <c r="A5" s="121"/>
      <c r="B5" s="121" t="str">
        <f>IFERROR(VLOOKUP(D5,DB!A:K,11,0),"")</f>
        <v/>
      </c>
      <c r="C5" s="122"/>
      <c r="D5" s="123"/>
      <c r="E5" s="100"/>
      <c r="F5" s="125"/>
      <c r="G5" s="126">
        <f ca="1">IFERROR(NOW()-F5,"")</f>
        <v>45949.673710532406</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45949.673710532406</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45949.673710532406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45949.673710532406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45949.673710532406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45949.673710532406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45949.673710532406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45949.673710532406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45949.673710532406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45949.673710532406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45949.673710532406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45949.673710532406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45949.673710532406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45949.673710532406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45949.673710532406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45949.673710532406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45949.673710532406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45949.673710532406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45949.673710532406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45949.673710532406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45949.673710532406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45949.673710532406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45949.673710532406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45949.673710532406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45949.673710532406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45949.673710532406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45949.673710532406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45949.673710532406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45949.673710532406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45949.673710532406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45949.673710532406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45949.673710532406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45949.673710532406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45949.673710532406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45949.673710532406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45949.673710532406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45949.673710532406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45949.673710532406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45949.673710532406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45949.673710532406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45949.673710532406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45949.673710532406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45949.673710532406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45949.673710532406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45949.673710532406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45949.673710532406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45949.673710532406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45949.673710532406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45949.673710532406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45949.673710532406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45949.673710532406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45949.673710532406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45949.673710532406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45949.673710532406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45949.673710532406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45949.673710532406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45949.673710532406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45949.673710532406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45949.673710532406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45949.673710532406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45949.673710532406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45949.673710532406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45949.673710532406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45949.673710532406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45949.673710532406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45949.673710532406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45949.673710532406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45949.673710532406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45949.673710532406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45949.673710532406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45949.673710532406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45949.673710532406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45949.673710532406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45949.673710532406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45949.673710532406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45949.673710532406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45949.673710532406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45949.673710532406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45949.673710532406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45949.673710532406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45949.673710532406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45949.673710532406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45949.673710532406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45949.673710532406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45949.673710532406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45949.673710532406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45949.673710532406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45949.673710532406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45949.673710532406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45949.673710532406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45949.673710532406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45949.673710532406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45949.673710532406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45949.673710532406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45949.673710532406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45949.673710532406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45949.673710532406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45949.673710532406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45949.673710532406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45949.673710532406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45949.673710532406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45949.673710532406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45949.673710532406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45949.673710532406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45949.673710532406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45949.673710532406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45949.673710532406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45949.673710532406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45949.673710532406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45949.673710532406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45949.673710532406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45949.673710532406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45949.673710532406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45949.673710532406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45949.673710532406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45949.673710532406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45949.673710532406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45949.673710532406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45949.673710532406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45949.673710532406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45949.673710532406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45949.673710532406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45949.673710532406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45949.673710532406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45949.673710532406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45949.673710532406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45949.673710532406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45949.673710532406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45949.673710532406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45949.673710532406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45949.673710532406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45949.673710532406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45949.673710532406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45949.673710532406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45949.673710532406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45949.673710532406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45949.673710532406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45949.673710532406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45949.673710532406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45949.673710532406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45949.673710532406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45949.673710532406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45949.673710532406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45949.673710532406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45949.673710532406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45949.673710532406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45949.673710532406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45949.673710532406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45949.673710532406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45949.673710532406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45949.673710532406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45949.673710532406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45949.673710532406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45949.673710532406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45949.673710532406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45949.673710532406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45949.673710532406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45949.673710532406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45949.673710532406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45949.673710532406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45949.673710532406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45949.673710532406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45949.673710532406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45949.673710532406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45949.673710532406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45949.673710532406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45949.673710532406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45949.673710532406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45949.673710532406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45949.673710532406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45949.673710532406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45949.673710532406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45949.673710532406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45949.673710532406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45949.673710532406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45949.673710532406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45949.673710532406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45949.673710532406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45949.673710532406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45949.673710532406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45949.673710532406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45949.673710532406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45949.673710532406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45949.673710532406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45949.673710532406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45949.673710532406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45949.673710532406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45949.673710532406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45949.673710532406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45949.673710532406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45949.673710532406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45949.673710532406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45949.673710532406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45949.673710532406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45949.673710532406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45949.673710532406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45949.673710532406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45949.673710532406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45949.673710532406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45949.673710532406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45949.673710532406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45949.673710532406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45949.673710532406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45949.673710532406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45949.673710532406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45949.673710532406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45949.673710532406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45949.673710532406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45949.673710532406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45949.673710532406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45949.673710532406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45949.673710532406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45949.673710532406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45949.673710532406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45949.673710532406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45949.673710532406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45949.673710532406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45949.673710532406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45949.673710532406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45949.673710532406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45949.673710532406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45949.673710532406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45949.673710532406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45949.673710532406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45949.673710532406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45949.673710532406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45949.673710532406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45949.673710532406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45949.673710532406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45949.673710532406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45949.673710532406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45949.673710532406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45949.673710532406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45949.673710532406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45949.673710532406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45949.673710532406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45949.673710532406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45949.673710532406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45949.673710532406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45949.673710532406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45949.673710532406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45949.673710532406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45949.673710532406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45949.673710532406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45949.673710532406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45949.673710532406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45949.673710532406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45949.673710532406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45949.673710532406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45949.673710532406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45949.673710532406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45949.673710532406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45949.673710532406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45949.673710532406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45949.673710532406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45949.673710532406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45949.673710532406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45949.673710532406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45949.673710532406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45949.673710532406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45949.673710532406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45949.673710532406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45949.673710532406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45949.673710532406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45949.673710532406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45949.673710532406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45949.673710532406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45949.673710532406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45949.673710532406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45949.673710532406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45949.673710532406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45949.673710532406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45949.673710532406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45949.673710532406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45949.673710532406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45949.673710532406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45949.673710532406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45949.673710532406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45949.673710532406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45949.673710532406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45949.673710532406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45949.673710532406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45949.673710532406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45949.673710532406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45949.673710532406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45949.673710532406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45949.673710532406</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45949.673710532406</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45949.673710532406</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45949.673710532406</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45949.673710532406</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45949.673710532406</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45949.673710532406</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45949.673710532406</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45949.673710532406</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45949.673710532406</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45949.673710532406</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45949.673710532406</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45949.673710532406</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45949.673710532406</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45949.673710532406</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45949.673710532406</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45949.673710532406</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45949.673710532406</v>
      </c>
      <c r="H308" s="125"/>
      <c r="I308" s="121" t="str">
        <f>IFERROR(VLOOKUP(D308,DB!A:F,6,0),"")</f>
        <v/>
      </c>
      <c r="J308" s="121" t="str">
        <f>IFERROR(VLOOKUP(D308,DB!A:G,7,0),"")</f>
        <v/>
      </c>
      <c r="K308" s="127"/>
      <c r="L308" s="123" t="str">
        <f>IFERROR(VLOOKUP(D308,DB!A:I,9,0),"")</f>
        <v/>
      </c>
    </row>
    <row r="309" spans="1:12" ht="15" customHeight="1">
      <c r="A309" s="128"/>
      <c r="B309" s="128" t="str">
        <f>IFERROR(VLOOKUP(D309,DB!A:K,11,0),"")</f>
        <v/>
      </c>
      <c r="C309" s="129"/>
      <c r="D309" s="130"/>
      <c r="E309" s="131"/>
      <c r="F309" s="132"/>
      <c r="G309" s="133">
        <f ca="1">IFERROR(NOW()-F309,"")</f>
        <v>45949.673710532406</v>
      </c>
      <c r="H309" s="132"/>
      <c r="I309" s="128" t="str">
        <f>IFERROR(VLOOKUP(D309,DB!A:F,6,0),"")</f>
        <v/>
      </c>
      <c r="J309" s="128" t="str">
        <f>IFERROR(VLOOKUP(D309,DB!A:G,7,0),"")</f>
        <v/>
      </c>
      <c r="K309" s="134"/>
      <c r="L309" s="130" t="str">
        <f>IFERROR(VLOOKUP(D309,DB!A:I,9,0),"")</f>
        <v/>
      </c>
    </row>
  </sheetData>
  <dataValidations count="2">
    <dataValidation allowBlank="1" showInputMessage="1" showErrorMessage="1" sqref="E1" xr:uid="{A4F81451-56CC-4543-9497-104C4E44EE4B}"/>
    <dataValidation type="list" allowBlank="1" showInputMessage="1" showErrorMessage="1" sqref="E2:E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39064</v>
      </c>
      <c r="B2" s="37" t="str">
        <f>IFERROR(VLOOKUP(D2,DB!A:K,11,0),"")</f>
        <v>R5</v>
      </c>
      <c r="C2" s="37">
        <v>3</v>
      </c>
      <c r="D2" s="120" t="s">
        <v>36000</v>
      </c>
      <c r="E2" s="37" t="s">
        <v>38964</v>
      </c>
      <c r="F2" s="38">
        <v>45891.832060185188</v>
      </c>
      <c r="G2" s="150">
        <f ca="1">IFERROR(NOW()-F2,"")</f>
        <v>57.841650347218092</v>
      </c>
      <c r="H2" s="38">
        <v>45891.790393518517</v>
      </c>
      <c r="I2" s="37" t="str">
        <f>IFERROR(VLOOKUP(D2,DB!A:F,6,0),"")</f>
        <v>Generator-SG</v>
      </c>
      <c r="J2" s="37" t="str">
        <f>IFERROR(VLOOKUP(D2,DB!A:G,7,0),"")</f>
        <v>Vandalized</v>
      </c>
      <c r="K2" s="37" t="s">
        <v>39065</v>
      </c>
      <c r="L2" s="37" t="str">
        <f>IFERROR(VLOOKUP(D2,DB!A:I,9,0),"")</f>
        <v>Latis</v>
      </c>
      <c r="M2" s="119"/>
    </row>
    <row r="3" spans="1:13" ht="30.75">
      <c r="A3" s="37" t="s">
        <v>39066</v>
      </c>
      <c r="B3" s="37" t="str">
        <f>IFERROR(VLOOKUP(D3,DB!A:K,11,0),"")</f>
        <v>R5</v>
      </c>
      <c r="C3" s="37">
        <v>1</v>
      </c>
      <c r="D3" s="37" t="s">
        <v>31295</v>
      </c>
      <c r="E3" s="37" t="s">
        <v>39045</v>
      </c>
      <c r="F3" s="38">
        <v>45926.188877314817</v>
      </c>
      <c r="G3" s="150">
        <f t="shared" ref="G3" ca="1" si="0">IFERROR(NOW()-F3,"")</f>
        <v>23.484833217589767</v>
      </c>
      <c r="H3" s="38">
        <v>45926.158159722225</v>
      </c>
      <c r="I3" s="37" t="str">
        <f>IFERROR(VLOOKUP(D3,DB!A:F,6,0),"")</f>
        <v>SCECO</v>
      </c>
      <c r="J3" s="37" t="str">
        <f>IFERROR(VLOOKUP(D3,DB!A:G,7,0),"")</f>
        <v>Good</v>
      </c>
      <c r="K3" s="37" t="s">
        <v>39067</v>
      </c>
      <c r="L3" s="37" t="str">
        <f>IFERROR(VLOOKUP(D3,DB!A:I,9,0),"")</f>
        <v>Latis</v>
      </c>
      <c r="M3" s="119"/>
    </row>
    <row r="4" spans="1:13" ht="30.75">
      <c r="A4" s="37" t="s">
        <v>39068</v>
      </c>
      <c r="B4" s="37" t="str">
        <f>IFERROR(VLOOKUP(D4,DB!A:K,11,0),"")</f>
        <v>R5</v>
      </c>
      <c r="C4" s="37">
        <v>2</v>
      </c>
      <c r="D4" s="37" t="s">
        <v>31159</v>
      </c>
      <c r="E4" s="37" t="s">
        <v>38964</v>
      </c>
      <c r="F4" s="38">
        <v>45944.771574074075</v>
      </c>
      <c r="G4" s="39">
        <f t="shared" ref="G4" ca="1" si="1">IFERROR(NOW()-F4,"")</f>
        <v>4.9021364583313698</v>
      </c>
      <c r="H4" s="38">
        <v>45944.676192129627</v>
      </c>
      <c r="I4" s="37" t="str">
        <f>IFERROR(VLOOKUP(D4,DB!A:F,6,0),"")</f>
        <v>SCECO</v>
      </c>
      <c r="J4" s="37" t="str">
        <f>IFERROR(VLOOKUP(D4,DB!A:G,7,0),"")</f>
        <v>Dead</v>
      </c>
      <c r="K4" s="37" t="s">
        <v>39069</v>
      </c>
      <c r="L4" s="37" t="str">
        <f>IFERROR(VLOOKUP(D4,DB!A:I,9,0),"")</f>
        <v>Latis</v>
      </c>
    </row>
    <row r="5" spans="1:13" ht="45.75">
      <c r="A5" s="163" t="s">
        <v>39070</v>
      </c>
      <c r="B5" s="163" t="str">
        <f>IFERROR(VLOOKUP(D5,DB!A:K,11,0),"")</f>
        <v>R5</v>
      </c>
      <c r="C5" s="163">
        <v>1</v>
      </c>
      <c r="D5" s="163" t="s">
        <v>34747</v>
      </c>
      <c r="E5" s="163" t="s">
        <v>39045</v>
      </c>
      <c r="F5" s="164">
        <v>45948.661111111112</v>
      </c>
      <c r="G5" s="165">
        <f ca="1">IFERROR(NOW()-F5,"")</f>
        <v>1.0125994212939986</v>
      </c>
      <c r="H5" s="164">
        <v>45948.661111111112</v>
      </c>
      <c r="I5" s="163" t="str">
        <f>IFERROR(VLOOKUP(D5,DB!A:F,6,0),"")</f>
        <v>SCECO</v>
      </c>
      <c r="J5" s="163" t="str">
        <f>IFERROR(VLOOKUP(D5,DB!A:G,7,0),"")</f>
        <v>Dead</v>
      </c>
      <c r="K5" s="163" t="s">
        <v>39071</v>
      </c>
      <c r="L5" s="163" t="str">
        <f>IFERROR(VLOOKUP(D5,DB!A:I,9,0),"")</f>
        <v>Latis</v>
      </c>
    </row>
    <row r="6" spans="1:13" ht="15">
      <c r="A6" s="163"/>
      <c r="B6" s="163" t="str">
        <f>IFERROR(VLOOKUP(D6,DB!A:K,11,0),"")</f>
        <v/>
      </c>
      <c r="C6" s="163"/>
      <c r="D6" s="163"/>
      <c r="E6" s="163"/>
      <c r="F6" s="164"/>
      <c r="G6" s="165">
        <f ca="1">IFERROR(NOW()-F6,"")</f>
        <v>45949.673710532406</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45949.673710532406</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45949.673710532406</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45949.673710532406</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45949.673710532406</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45949.673710532406</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45949.673710532406</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45949.673710532406</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45949.673710532406</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45949.673710532406</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45949.673710532406</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45949.673710532406</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45949.673710532406</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45949.673710532406</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45949.673710532406</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45949.673710532406</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45949.673710532406</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45949.673710532406</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45949.673710532406</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45949.673710532406</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45949.673710532406</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45949.673710532406</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45949.673710532406</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45949.673710532406</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45949.673710532406</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45949.673710532406</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45949.673710532406</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45949.673710532406</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45949.673710532406</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45949.673710532406</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45949.673710532406</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45949.673710532406</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45949.673710532406</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45949.673710532406</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45949.673710532406</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45949.673710532406</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45949.673710532406</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45949.673710532406</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45949.673710532406</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45949.673710532406</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45949.673710532406</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45949.673710532406</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45949.673710532406</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45949.673710532406</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45949.673710532406</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45949.673710532406</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45949.673710532406</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45949.673710532406</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45949.673710532406</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45949.673710532406</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45949.673710532406</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45949.673710532406</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45949.673710532406</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45949.673710532406</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45949.673710532406</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45949.673710532406</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45949.673710532406</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45949.673710532406</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45949.673710532406</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45949.673710532406</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45949.673710532406</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45949.673710532406</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45949.673710532406</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45949.673710532406</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45949.673710532406</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45949.673710532406</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45949.673710532406</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45949.673710532406</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45949.673710532406</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45949.673710532406</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45949.673710532406</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45949.673710532406</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45949.673710532406</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45949.673710532406</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45949.673710532406</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45949.673710532406</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45949.673710532406</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45949.673710532406</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45949.673710532406</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45949.673710532406</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45949.673710532406</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45949.673710532406</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45949.673710532406</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45949.673710532406</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45949.673710532406</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45949.673710532406</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45949.673710532406</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45949.673710532406</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45949.673710532406</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45949.673710532406</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45949.673710532406</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45949.673710532406</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45949.673710532406</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45949.673710532406</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45949.673710532406</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45949.673710532406</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45949.673710532406</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45949.673710532406</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45949.673710532406</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45949.673710532406</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45949.673710532406</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45949.673710532406</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45949.673710532406</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45949.673710532406</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45949.673710532406</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45949.673710532406</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45949.673710532406</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45949.673710532406</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45949.673710532406</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45949.673710532406</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45949.673710532406</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45949.673710532406</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45949.673710532406</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45949.673710532406</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45949.673710532406</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45949.673710532406</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45949.673710532406</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45949.673710532406</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45949.673710532406</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45949.673710532406</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45949.673710532406</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45949.673710532406</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45949.673710532406</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45949.673710532406</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45949.673710532406</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45949.673710532406</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45949.673710532406</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45949.673710532406</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45949.673710532406</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45949.673710532406</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45949.673710532406</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45949.673710532406</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45949.673710532406</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45949.673710532406</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45949.673710532406</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45949.673710532406</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45949.673710532406</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45949.673710532406</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45949.673710532406</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45949.673710532406</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45949.673710532406</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45949.673710532406</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45949.673710532406</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45949.673710532406</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45949.673710532406</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45949.673710532406</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45949.673710532406</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45949.673710532406</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45949.673710532406</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45949.673710532406</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45949.673710532406</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45949.673710532406</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45949.673710532406</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45949.673710532406</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45949.673710532406</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45949.673710532406</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45949.673710532406</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45949.673710532406</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45949.673710532406</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45949.673710532406</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45949.673710532406</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45949.673710532406</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45949.673710532406</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45949.673710532406</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45949.673710532406</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45949.673710532406</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45949.673710532406</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45949.673710532406</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45949.673710532406</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45949.673710532406</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45949.673710532406</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45949.673710532406</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45949.673710532406</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45949.673710532406</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45949.673710532406</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45949.673710532406</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45949.673710532406</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45949.673710532406</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45949.673710532406</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45949.673710532406</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45949.673710532406</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45949.673710532406</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45949.673710532406</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45949.673710532406</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45949.673710532406</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45949.673710532406</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45949.673710532406</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45949.673710532406</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45949.673710532406</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45949.673710532406</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45949.673710532406</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45949.673710532406</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45949.673710532406</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45949.673710532406</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45949.673710532406</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45949.673710532406</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45949.673710532406</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45949.673710532406</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45949.673710532406</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45949.673710532406</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45949.673710532406</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45949.673710532406</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45949.673710532406</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45949.673710532406</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45949.673710532406</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45949.673710532406</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45949.673710532406</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45949.673710532406</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45949.673710532406</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45949.673710532406</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45949.673710532406</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45949.673710532406</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45949.673710532406</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45949.673710532406</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45949.673710532406</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45949.673710532406</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45949.673710532406</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45949.673710532406</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45949.673710532406</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45949.673710532406</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45949.673710532406</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45949.673710532406</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45949.673710532406</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45949.673710532406</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45949.673710532406</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45949.673710532406</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45949.673710532406</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45949.673710532406</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45949.673710532406</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45949.673710532406</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45949.673710532406</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45949.673710532406</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45949.673710532406</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45949.673710532406</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45949.673710532406</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45949.673710532406</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45949.673710532406</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45949.673710532406</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45949.673710532406</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45949.673710532406</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45949.673710532406</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45949.673710532406</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45949.673710532406</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45949.673710532406</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45949.673710532406</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45949.673710532406</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45949.673710532406</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45949.673710532406</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45949.673710532406</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45949.673710532406</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45949.673710532406</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45949.673710532406</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45949.673710532406</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45949.673710532406</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45949.673710532406</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45949.673710532406</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45949.673710532406</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45949.673710532406</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45949.673710532406</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45949.673710532406</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45949.673710532406</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45949.673710532406</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45949.673710532406</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45949.673710532406</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45949.673710532406</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45949.673710532406</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45949.673710532406</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45949.673710532406</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45949.673710532406</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45949.673710532406</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45949.673710532406</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45949.673710532406</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45949.673710532406</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45949.673710532406</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45949.673710532406</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45949.673710532406</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45949.673710532406</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45949.673710532406</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45949.673710532406</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45949.673710532406</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45949.673710532406</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45949.673710532406</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45949.673710532406</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45949.673710532406</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45949.673710532406</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45949.673710532406</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45949.673710532406</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45949.673710532406</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45949.673710532406</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45949.673710532406</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45949.673710532406</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45949.673710532406</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45949.673710532406</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45949.673710532406</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45949.673710532406</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45949.673710532406</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45949.673710532406</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45949.673710532406</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45949.673710532406</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45949.673710532406</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45949.673710532406</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45949.673710532406</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45949.673710532406</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45949.673710532406</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45949.673710532406</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45949.673710532406</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45949.673710532406</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45949.673710532406</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45949.673710532406</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45949.673710532406</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45949.673710532406</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45949.673710532406</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45949.673710532406</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45949.673710532406</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45949.673710532406</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45949.673710532406</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45949.673710532406</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45949.673710532406</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45949.673710532406</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45949.673710532406</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45949.673710532406</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45949.673710532406</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45949.673710532406</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45949.673710532406</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45949.673710532406</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45949.673710532406</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45949.673710532406</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45949.673710532406</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45949.673710532406</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45949.673710532406</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45949.673710532406</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45949.673710532406</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45949.673710532406</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45949.673710532406</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45949.673710532406</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45949.673710532406</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45949.673710532406</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45949.673710532406</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45949.673710532406</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45949.673710532406</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45949.673710532406</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45949.673710532406</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45949.673710532406</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45949.673710532406</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45949.673710532406</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45949.673710532406</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45949.673710532406</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45949.673710532406</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45949.673710532406</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45949.673710532406</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45949.673710532406</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45949.673710532406</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45949.673710532406</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45949.673710532406</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45949.673710532406</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45949.673710532406</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45949.673710532406</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45949.673710532406</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45949.673710532406</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45949.673710532406</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45949.673710532406</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45949.673710532406</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45949.673710532406</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45949.673710532406</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45949.673710532406</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45949.673710532406</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45949.673710532406</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45949.673710532406</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45949.673710532406</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45949.673710532406</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45949.673710532406</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45949.673710532406</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45949.673710532406</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45949.673710532406</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45949.673710532406</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45949.673710532406</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45949.673710532406</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45949.673710532406</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45949.673710532406</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45949.673710532406</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45949.673710532406</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45949.673710532406</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45949.673710532406</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45949.673710532406</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45949.673710532406</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45949.673710532406</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45949.673710532406</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45949.673710532406</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45949.673710532406</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45949.673710532406</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45949.673710532406</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45949.673710532406</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45949.673710532406</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45949.673710532406</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45949.673710532406</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45949.673710532406</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45949.673710532406</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45949.673710532406</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45949.673710532406</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45949.673710532406</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45949.673710532406</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45949.673710532406</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45949.673710532406</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45949.673710532406</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45949.673710532406</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45949.673710532406</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45949.673710532406</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45949.673710532406</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45949.673710532406</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45949.673710532406</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45949.673710532406</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45949.673710532406</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45949.673710532406</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45949.673710532406</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45949.673710532406</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45949.673710532406</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45949.673710532406</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45949.673710532406</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45949.673710532406</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45949.673710532406</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45949.673710532406</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45949.673710532406</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45949.673710532406</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45949.673710532406</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45949.673710532406</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45949.673710532406</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45949.673710532406</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45949.673710532406</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45949.673710532406</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45949.673710532406</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45949.673710532406</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45949.673710532406</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45949.673710532406</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45949.673710532406</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45949.673710532406</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45949.673710532406</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45949.673710532406</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45949.673710532406</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45949.673710532406</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45949.673710532406</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45949.673710532406</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45949.673710532406</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45949.673710532406</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45949.673710532406</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45949.673710532406</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45949.673710532406</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45949.673710532406</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45949.673710532406</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45949.673710532406</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45949.673710532406</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45949.673710532406</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45949.673710532406</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45949.673710532406</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45949.673710532406</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45949.673710532406</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45949.673710532406</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45949.673710532406</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45949.673710532406</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45949.673710532406</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45949.673710532406</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45949.673710532406</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45949.673710532406</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45949.673710532406</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45949.673710532406</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45949.673710532406</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45949.673710532406</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45949.673710532406</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45949.673710532406</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45949.673710532406</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45949.673710532406</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45949.673710532406</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45949.673710532406</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45949.673710532406</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45949.673710532406</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45949.673710532406</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45949.673710532406</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45949.673710532406</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45949.673710532406</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45949.673710532406</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45949.673710532406</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45949.673710532406</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45949.673710532406</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45949.673710532406</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45949.673710532406</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45949.673710532406</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45949.673710532406</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45949.673710532406</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45949.673710532406</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45949.673710532406</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45949.673710532406</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45949.673710532406</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45949.673710532406</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45949.673710532406</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45949.673710532406</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45949.673710532406</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45949.673710532406</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45949.673710532406</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45949.673710532406</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45949.673710532406</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45949.673710532406</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45949.673710532406</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45949.673710532406</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45949.673710532406</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45949.673710532406</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45949.673710532406</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45949.673710532406</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45949.673710532406</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45949.673710532406</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45949.673710532406</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45949.673710532406</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45949.673710532406</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45949.673710532406</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45949.673710532406</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45949.673710532406</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45949.673710532406</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45949.673710532406</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45949.673710532406</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45949.673710532406</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45949.673710532406</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45949.673710532406</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45949.673710532406</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45949.673710532406</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45949.673710532406</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45949.673710532406</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45949.673710532406</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45949.673710532406</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45949.673710532406</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45949.673710532406</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45949.673710532406</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45949.673710532406</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45949.673710532406</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45949.673710532406</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45949.673710532406</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45949.673710532406</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45949.673710532406</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45949.673710532406</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45949.673710532406</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45949.673710532406</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45949.673710532406</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45949.673710532406</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45949.673710532406</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45949.673710532406</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45949.673710532406</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45949.673710532406</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45949.673710532406</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45949.673710532406</v>
      </c>
      <c r="H551" s="164"/>
      <c r="I551" s="163" t="str">
        <f>IFERROR(VLOOKUP(D551,DB!A:F,6,0),"")</f>
        <v/>
      </c>
      <c r="J551" s="163" t="str">
        <f>IFERROR(VLOOKUP(D551,DB!A:G,7,0),"")</f>
        <v/>
      </c>
      <c r="K551" s="163"/>
      <c r="L551" s="163" t="str">
        <f>IFERROR(VLOOKUP(D551,DB!A:I,9,0),"")</f>
        <v/>
      </c>
    </row>
    <row r="552" spans="1:12" ht="15">
      <c r="A552" s="163"/>
      <c r="B552" s="163" t="str">
        <f>IFERROR(VLOOKUP(D552,DB!A:K,11,0),"")</f>
        <v/>
      </c>
      <c r="C552" s="163"/>
      <c r="D552" s="163"/>
      <c r="E552" s="163"/>
      <c r="F552" s="164"/>
      <c r="G552" s="165">
        <f ca="1">IFERROR(NOW()-F552,"")</f>
        <v>45949.673710532406</v>
      </c>
      <c r="H552" s="164"/>
      <c r="I552" s="163" t="str">
        <f>IFERROR(VLOOKUP(D552,DB!A:F,6,0),"")</f>
        <v/>
      </c>
      <c r="J552" s="163" t="str">
        <f>IFERROR(VLOOKUP(D552,DB!A:G,7,0),"")</f>
        <v/>
      </c>
      <c r="K552" s="163"/>
      <c r="L552" s="163" t="str">
        <f>IFERROR(VLOOKUP(D552,DB!A:I,9,0),"")</f>
        <v/>
      </c>
    </row>
    <row r="553" spans="1:12" ht="15">
      <c r="A553" s="163"/>
      <c r="B553" s="163" t="str">
        <f>IFERROR(VLOOKUP(D553,DB!A:K,11,0),"")</f>
        <v/>
      </c>
      <c r="C553" s="163"/>
      <c r="D553" s="163"/>
      <c r="E553" s="163"/>
      <c r="F553" s="164"/>
      <c r="G553" s="165">
        <f ca="1">IFERROR(NOW()-F553,"")</f>
        <v>45949.673710532406</v>
      </c>
      <c r="H553" s="164"/>
      <c r="I553" s="163" t="str">
        <f>IFERROR(VLOOKUP(D553,DB!A:F,6,0),"")</f>
        <v/>
      </c>
      <c r="J553" s="163" t="str">
        <f>IFERROR(VLOOKUP(D553,DB!A:G,7,0),"")</f>
        <v/>
      </c>
      <c r="K553" s="163"/>
      <c r="L553" s="163" t="str">
        <f>IFERROR(VLOOKUP(D553,DB!A:I,9,0),"")</f>
        <v/>
      </c>
    </row>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63" ht="15"/>
    <row r="664" ht="15"/>
    <row r="666" ht="15"/>
    <row r="667" ht="15"/>
    <row r="668" ht="15"/>
    <row r="669" ht="15"/>
    <row r="671" ht="15"/>
    <row r="672" ht="15"/>
    <row r="679" ht="15"/>
    <row r="680" ht="15"/>
    <row r="681" ht="15"/>
    <row r="682" ht="15"/>
    <row r="683" ht="15"/>
    <row r="684" ht="15"/>
    <row r="687" ht="15"/>
    <row r="688" ht="15"/>
    <row r="689" ht="15"/>
    <row r="690" ht="15"/>
    <row r="691" ht="15"/>
    <row r="692" ht="15"/>
    <row r="693" ht="15"/>
    <row r="694" ht="15"/>
    <row r="695" ht="15"/>
    <row r="696" ht="15"/>
    <row r="697" ht="15"/>
    <row r="698"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92" ht="15"/>
    <row r="793" ht="15"/>
    <row r="794" ht="15"/>
    <row r="795" ht="15"/>
    <row r="796" ht="15"/>
    <row r="797" ht="15"/>
    <row r="798" ht="15"/>
    <row r="799" ht="15"/>
    <row r="800" ht="15"/>
    <row r="801"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4" ht="15"/>
    <row r="886" ht="15"/>
    <row r="887"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20" ht="15"/>
    <row r="921" ht="15"/>
    <row r="1091" ht="15"/>
    <row r="1092" ht="15"/>
    <row r="1093" ht="15"/>
    <row r="1094" ht="15"/>
    <row r="1095" ht="15"/>
    <row r="1096"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6" ht="15"/>
    <row r="1167" ht="15"/>
    <row r="1169" ht="15"/>
    <row r="1170" ht="15"/>
    <row r="1171" ht="15"/>
    <row r="1172" ht="15"/>
    <row r="1173" ht="15"/>
    <row r="1174" ht="15"/>
    <row r="1175" ht="15"/>
    <row r="1177" ht="15"/>
    <row r="1178" ht="15"/>
    <row r="1179"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7" ht="15"/>
    <row r="1278" ht="15"/>
    <row r="1279" ht="15"/>
    <row r="1280" ht="15"/>
    <row r="1281" ht="15"/>
    <row r="1282" ht="15"/>
    <row r="1283" ht="15"/>
    <row r="1285" ht="15"/>
    <row r="1286" ht="15"/>
    <row r="1287" ht="15"/>
    <row r="1288" ht="15"/>
    <row r="1289" ht="15"/>
    <row r="1290" ht="15"/>
    <row r="1291" ht="15"/>
    <row r="1292" ht="15"/>
    <row r="1293" ht="15"/>
    <row r="1294" ht="15"/>
    <row r="1295" ht="15"/>
    <row r="1297" ht="15"/>
    <row r="1298" ht="15"/>
    <row r="1299" ht="15"/>
    <row r="1300" ht="15"/>
    <row r="1301" ht="15"/>
    <row r="1302" ht="15"/>
    <row r="1303" ht="15"/>
    <row r="1304" ht="15"/>
    <row r="1305" ht="15"/>
    <row r="1306" ht="15"/>
    <row r="1314" ht="15"/>
    <row r="1315" ht="15"/>
    <row r="1318" ht="15"/>
    <row r="1319" ht="15"/>
    <row r="1320" ht="15"/>
    <row r="1321" ht="15"/>
    <row r="1322" ht="15"/>
    <row r="1323" ht="15"/>
    <row r="1324" ht="15"/>
    <row r="1325" ht="15"/>
    <row r="1328" ht="15"/>
    <row r="1329" ht="15"/>
    <row r="1330" ht="15"/>
    <row r="1331" ht="15"/>
    <row r="1332" ht="15"/>
    <row r="1333" ht="15"/>
    <row r="1334" ht="15"/>
    <row r="1335" ht="15"/>
    <row r="1336" ht="15"/>
    <row r="1337" ht="15"/>
    <row r="1338" ht="15"/>
    <row r="1339" ht="15"/>
    <row r="1341" ht="15"/>
    <row r="1342" ht="15"/>
    <row r="1343" ht="15"/>
    <row r="1346" ht="15"/>
    <row r="1348" ht="15"/>
  </sheetData>
  <dataValidations count="2">
    <dataValidation allowBlank="1" showInputMessage="1" showErrorMessage="1" sqref="E1" xr:uid="{920C6338-E771-4DAE-8C89-92A9093EA4DE}"/>
    <dataValidation type="list" allowBlank="1" showInputMessage="1" showErrorMessage="1" sqref="E2:E5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8"/>
  <sheetViews>
    <sheetView workbookViewId="0">
      <selection activeCell="D5" sqref="D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39072</v>
      </c>
      <c r="B2" s="143" t="str">
        <f>IFERROR(VLOOKUP(D2,DB!A:K,11,0),"")</f>
        <v>R6</v>
      </c>
      <c r="C2" s="142">
        <v>1</v>
      </c>
      <c r="D2" s="143" t="s">
        <v>34282</v>
      </c>
      <c r="E2" s="142" t="s">
        <v>38964</v>
      </c>
      <c r="F2" s="145">
        <v>45939.529062499998</v>
      </c>
      <c r="G2" s="144">
        <f ca="1">IFERROR(NOW()-F2,"-")</f>
        <v>10.14464803240844</v>
      </c>
      <c r="H2" s="145">
        <v>45927.987534722219</v>
      </c>
      <c r="I2" s="143" t="str">
        <f>IFERROR(VLOOKUP(D2,DB!A:F,6,0),"")</f>
        <v>SCECO</v>
      </c>
      <c r="J2" s="143" t="str">
        <f>IFERROR(VLOOKUP(D2,DB!A:G,7,0),"")</f>
        <v>Vandalized</v>
      </c>
      <c r="K2" s="142" t="s">
        <v>39073</v>
      </c>
      <c r="L2" s="143" t="str">
        <f>IFERROR(VLOOKUP(D2,DB!A:I,9,0),"")</f>
        <v>Latis</v>
      </c>
    </row>
    <row r="3" spans="1:16383" ht="31.5" customHeight="1">
      <c r="A3" s="142" t="s">
        <v>39074</v>
      </c>
      <c r="B3" s="142" t="str">
        <f>IFERROR(VLOOKUP(D3,DB!A:K,11,0),"")</f>
        <v>R6</v>
      </c>
      <c r="C3" s="142">
        <v>1</v>
      </c>
      <c r="D3" s="142" t="s">
        <v>34126</v>
      </c>
      <c r="E3" s="142" t="s">
        <v>38964</v>
      </c>
      <c r="F3" s="145">
        <v>45948.910879629628</v>
      </c>
      <c r="G3" s="144">
        <f ca="1">IFERROR(NOW()-F3,"-")</f>
        <v>0.76283090277865995</v>
      </c>
      <c r="H3" s="145">
        <v>45948.903344907405</v>
      </c>
      <c r="I3" s="142" t="str">
        <f>IFERROR(VLOOKUP(D3,DB!A:F,6,0),"")</f>
        <v>SCECO</v>
      </c>
      <c r="J3" s="142" t="str">
        <f>IFERROR(VLOOKUP(D3,DB!A:G,7,0),"")</f>
        <v>Vandalized</v>
      </c>
      <c r="K3" s="142" t="s">
        <v>39075</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06"/>
      <c r="B4" s="105" t="str">
        <f>IFERROR(VLOOKUP(D4,DB!A:K,11,0),"")</f>
        <v>R6</v>
      </c>
      <c r="C4" s="107">
        <v>5</v>
      </c>
      <c r="D4" s="105" t="s">
        <v>37352</v>
      </c>
      <c r="E4" s="108"/>
      <c r="F4" s="109"/>
      <c r="G4" s="78">
        <f ca="1">IFERROR(NOW()-F4,"-")</f>
        <v>45949.673710532406</v>
      </c>
      <c r="H4" s="109">
        <v>45949.640115740738</v>
      </c>
      <c r="I4" s="105" t="str">
        <f>IFERROR(VLOOKUP(D4,DB!A:F,6,0),"")</f>
        <v>SCECO+STB</v>
      </c>
      <c r="J4" s="104" t="str">
        <f>IFERROR(VLOOKUP(D4,DB!A:G,7,0),"")</f>
        <v>Vandalized</v>
      </c>
      <c r="K4" s="110" t="s">
        <v>39076</v>
      </c>
      <c r="L4" s="111" t="str">
        <f>IFERROR(VLOOKUP(D4,DB!A:I,9,0),"")</f>
        <v>Latis</v>
      </c>
    </row>
    <row r="5" spans="1:16383" ht="31.5" customHeight="1">
      <c r="A5" s="106"/>
      <c r="B5" s="105" t="str">
        <f>IFERROR(VLOOKUP(D5,DB!A:K,11,0),"")</f>
        <v>R6</v>
      </c>
      <c r="C5" s="107">
        <v>1</v>
      </c>
      <c r="D5" s="105" t="s">
        <v>32917</v>
      </c>
      <c r="E5" s="108"/>
      <c r="F5" s="109"/>
      <c r="G5" s="78">
        <f ca="1">IFERROR(NOW()-F5,"-")</f>
        <v>45949.673710532406</v>
      </c>
      <c r="H5" s="109">
        <v>45949.640115740738</v>
      </c>
      <c r="I5" s="105" t="str">
        <f>IFERROR(VLOOKUP(D5,DB!A:F,6,0),"")</f>
        <v>SCECO</v>
      </c>
      <c r="J5" s="104" t="str">
        <f>IFERROR(VLOOKUP(D5,DB!A:G,7,0),"")</f>
        <v>Dead</v>
      </c>
      <c r="K5" s="110" t="s">
        <v>39077</v>
      </c>
      <c r="L5" s="111" t="str">
        <f>IFERROR(VLOOKUP(D5,DB!A:I,9,0),"")</f>
        <v>Latis</v>
      </c>
    </row>
    <row r="6" spans="1:16383" ht="31.5" customHeight="1">
      <c r="A6" s="106"/>
      <c r="B6" s="105" t="str">
        <f>IFERROR(VLOOKUP(D6,DB!A:K,11,0),"")</f>
        <v>R6</v>
      </c>
      <c r="C6" s="107">
        <v>1</v>
      </c>
      <c r="D6" s="105" t="s">
        <v>35739</v>
      </c>
      <c r="E6" s="108"/>
      <c r="F6" s="109"/>
      <c r="G6" s="78">
        <f ca="1">IFERROR(NOW()-F6,"-")</f>
        <v>45949.673710532406</v>
      </c>
      <c r="H6" s="109">
        <v>45949.630335648151</v>
      </c>
      <c r="I6" s="105" t="str">
        <f>IFERROR(VLOOKUP(D6,DB!A:F,6,0),"")</f>
        <v>SCECO</v>
      </c>
      <c r="J6" s="104" t="str">
        <f>IFERROR(VLOOKUP(D6,DB!A:G,7,0),"")</f>
        <v>Vandalized</v>
      </c>
      <c r="K6" s="110" t="s">
        <v>39078</v>
      </c>
      <c r="L6" s="111" t="str">
        <f>IFERROR(VLOOKUP(D6,DB!A:I,9,0),"")</f>
        <v>Latis</v>
      </c>
    </row>
    <row r="7" spans="1:16383" ht="31.5" customHeight="1">
      <c r="A7" s="106"/>
      <c r="B7" s="105" t="str">
        <f>IFERROR(VLOOKUP(D7,DB!A:K,11,0),"")</f>
        <v>R6</v>
      </c>
      <c r="C7" s="107">
        <v>1</v>
      </c>
      <c r="D7" s="105" t="s">
        <v>36926</v>
      </c>
      <c r="E7" s="108"/>
      <c r="F7" s="109"/>
      <c r="G7" s="78">
        <f ca="1">IFERROR(NOW()-F7,"-")</f>
        <v>45949.673710532406</v>
      </c>
      <c r="H7" s="109">
        <v>45949.630497685182</v>
      </c>
      <c r="I7" s="105" t="str">
        <f>IFERROR(VLOOKUP(D7,DB!A:F,6,0),"")</f>
        <v>SCECO</v>
      </c>
      <c r="J7" s="104" t="str">
        <f>IFERROR(VLOOKUP(D7,DB!A:G,7,0),"")</f>
        <v>Dead</v>
      </c>
      <c r="K7" s="110" t="s">
        <v>39078</v>
      </c>
      <c r="L7" s="111" t="str">
        <f>IFERROR(VLOOKUP(D7,DB!A:I,9,0),"")</f>
        <v>Latis</v>
      </c>
    </row>
    <row r="8" spans="1:16383" ht="31.5" customHeight="1">
      <c r="A8" s="106"/>
      <c r="B8" s="105" t="str">
        <f>IFERROR(VLOOKUP(D8,DB!A:K,11,0),"")</f>
        <v/>
      </c>
      <c r="C8" s="107"/>
      <c r="D8" s="105"/>
      <c r="E8" s="108"/>
      <c r="F8" s="109"/>
      <c r="G8" s="78">
        <f ca="1">IFERROR(NOW()-F8,"-")</f>
        <v>45949.673710532406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45949.673710532406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45949.673710532406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66"/>
      <c r="E11" s="108"/>
      <c r="F11" s="109"/>
      <c r="G11" s="78">
        <f ca="1">IFERROR(NOW()-F11,"-")</f>
        <v>45949.673710532406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45949.673710532406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45949.673710532406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45949.673710532406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45949.673710532406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45949.673710532406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45949.673710532406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45949.673710532406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45949.673710532406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45949.673710532406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45949.673710532406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45949.673710532406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45949.673710532406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45949.673710532406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45949.673710532406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45949.673710532406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45949.673710532406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45949.673710532406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45949.673710532406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45949.673710532406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45949.673710532406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45949.673710532406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45949.673710532406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45949.673710532406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45949.673710532406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45949.673710532406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45949.673710532406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45949.673710532406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45949.673710532406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45949.673710532406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45949.673710532406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45949.673710532406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45949.673710532406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45949.673710532406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45949.673710532406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45949.673710532406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45949.673710532406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45949.673710532406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45949.673710532406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45949.673710532406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45949.673710532406</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45949.673710532406</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45949.673710532406</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45949.673710532406</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45949.673710532406</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45949.673710532406</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45949.673710532406</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45949.673710532406</v>
      </c>
      <c r="H58" s="109"/>
      <c r="I58" s="105" t="str">
        <f>IFERROR(VLOOKUP(D58,DB!A:F,6,0),"")</f>
        <v/>
      </c>
      <c r="J58" s="104" t="str">
        <f>IFERROR(VLOOKUP(D58,DB!A:G,7,0),"")</f>
        <v/>
      </c>
      <c r="K58" s="110"/>
      <c r="L58" s="111" t="str">
        <f>IFERROR(VLOOKUP(D58,DB!A:I,9,0),"")</f>
        <v/>
      </c>
    </row>
  </sheetData>
  <dataValidations count="2">
    <dataValidation allowBlank="1" showInputMessage="1" showErrorMessage="1" sqref="E1" xr:uid="{380493DB-286A-4683-AF55-C78F04945A49}"/>
    <dataValidation type="list" allowBlank="1" showInputMessage="1" showErrorMessage="1" sqref="E2:E5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2025-10-19T13:10:22Z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