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309" documentId="13_ncr:1_{F6CB121F-512D-4AA6-A0C1-0FB36C537598}" xr6:coauthVersionLast="47" xr6:coauthVersionMax="47" xr10:uidLastSave="{4183FC84-3DF3-4E58-9EB5-74356EE79C90}"/>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G6" i="6"/>
  <c r="I6" i="6"/>
  <c r="J6" i="6"/>
  <c r="L6" i="6"/>
  <c r="G7" i="6"/>
  <c r="G8" i="6"/>
  <c r="G9" i="6"/>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L3" i="6"/>
  <c r="L4" i="6"/>
  <c r="L2" i="6"/>
  <c r="J4" i="6"/>
  <c r="J3" i="6"/>
  <c r="J2" i="6"/>
  <c r="I2" i="6"/>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L98" i="5"/>
  <c r="J98" i="5"/>
  <c r="I98" i="5"/>
  <c r="G98" i="5"/>
  <c r="B98"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J4" i="5"/>
  <c r="J5" i="5"/>
  <c r="J6" i="5"/>
  <c r="J7" i="5"/>
  <c r="J8" i="5"/>
  <c r="J9" i="5"/>
  <c r="J10" i="5"/>
  <c r="I4" i="5"/>
  <c r="I5" i="5"/>
  <c r="I6" i="5"/>
  <c r="I7" i="5"/>
  <c r="I8" i="5"/>
  <c r="I9" i="5"/>
  <c r="I10" i="5"/>
  <c r="G4" i="5"/>
  <c r="G5" i="5"/>
  <c r="G6" i="5"/>
  <c r="G7" i="5"/>
  <c r="G8" i="5"/>
  <c r="G9" i="5"/>
  <c r="G10" i="5"/>
  <c r="B4" i="5"/>
  <c r="B5" i="5"/>
  <c r="B6" i="5"/>
  <c r="B7" i="5"/>
  <c r="B8" i="5"/>
  <c r="B9" i="5"/>
  <c r="B10"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7" i="6"/>
  <c r="I7" i="6"/>
  <c r="J7" i="6"/>
  <c r="L7" i="6"/>
  <c r="B8" i="6"/>
  <c r="I8" i="6"/>
  <c r="J8" i="6"/>
  <c r="L8" i="6"/>
  <c r="B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alcChain>
</file>

<file path=xl/sharedStrings.xml><?xml version="1.0" encoding="utf-8"?>
<sst xmlns="http://schemas.openxmlformats.org/spreadsheetml/2006/main" count="178596" uniqueCount="39082">
  <si>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</si>
  <si>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</si>
  <si>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</si>
  <si>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</si>
  <si>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</si>
  <si>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</si>
  <si>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</si>
  <si>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</si>
  <si>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</si>
  <si>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</si>
  <si>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</si>
  <si>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</si>
  <si>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</si>
  <si>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</si>
  <si>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</si>
  <si>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</si>
  <si>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</si>
  <si>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</si>
  <si>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</si>
  <si>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</si>
  <si>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</si>
  <si>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</si>
  <si>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</si>
  <si>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</si>
  <si>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</si>
  <si>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</si>
  <si>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</si>
  <si>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</si>
  <si>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</si>
  <si>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</si>
  <si>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</si>
  <si>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</si>
  <si>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</si>
  <si>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</si>
  <si>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</si>
  <si>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</si>
  <si>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</si>
  <si>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</si>
  <si>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</si>
  <si>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</si>
  <si>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</si>
  <si>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</si>
  <si>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</si>
  <si>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</si>
  <si>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</si>
  <si>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</si>
  <si>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</si>
  <si>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</si>
  <si>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</si>
  <si>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</si>
  <si>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</si>
  <si>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</si>
  <si>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</si>
  <si>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</si>
  <si>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</si>
  <si>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</si>
  <si>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</si>
  <si>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</si>
  <si>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</si>
  <si>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</si>
  <si>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</si>
  <si>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</si>
  <si>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</si>
  <si>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</si>
  <si>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</si>
  <si>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</si>
  <si>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</si>
  <si>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</si>
  <si>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</si>
  <si>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</si>
  <si>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</si>
  <si>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</si>
  <si>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</si>
  <si>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</si>
  <si>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</si>
  <si>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</si>
  <si>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</si>
  <si>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</si>
  <si>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</si>
  <si>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</si>
  <si>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</si>
  <si>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</si>
  <si>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</si>
  <si>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</si>
  <si>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</si>
  <si>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</si>
  <si>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</si>
  <si>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</si>
  <si>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</si>
  <si>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</si>
  <si>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</si>
  <si>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</si>
  <si>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</si>
  <si>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</si>
  <si>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</si>
  <si>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</si>
  <si>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</si>
  <si>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</si>
  <si>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</si>
  <si>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</si>
  <si>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</si>
  <si>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</si>
  <si>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</si>
  <si>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</si>
  <si>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</si>
  <si>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</si>
  <si>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</si>
  <si>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</si>
  <si>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</si>
  <si>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</si>
  <si>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</si>
  <si>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</si>
  <si>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</si>
  <si>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</si>
  <si>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</si>
  <si>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</si>
  <si>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</si>
  <si>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</si>
  <si>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</si>
  <si>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</si>
  <si>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</si>
  <si>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</si>
  <si>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</si>
  <si>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</si>
  <si>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</si>
  <si>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</si>
  <si>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</si>
  <si>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</si>
  <si>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</si>
  <si>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</si>
  <si>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</si>
  <si>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</si>
  <si>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</si>
  <si>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</si>
  <si>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</si>
  <si>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</si>
  <si>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</si>
  <si>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</si>
  <si>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</si>
  <si>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</si>
  <si>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</si>
  <si>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</si>
  <si>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</si>
  <si>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</si>
  <si>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</si>
  <si>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</si>
  <si>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</si>
  <si>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</si>
  <si>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</si>
  <si>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</si>
  <si>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</si>
  <si>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</si>
  <si>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</si>
  <si>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</si>
  <si>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</si>
  <si>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</si>
  <si>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</si>
  <si>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</si>
  <si>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</si>
  <si>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</si>
  <si>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</si>
  <si>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</si>
  <si>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</si>
  <si>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</si>
  <si>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</si>
  <si>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</si>
  <si>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</si>
  <si>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</si>
  <si>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</si>
  <si>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</si>
  <si>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</si>
  <si>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</si>
  <si>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</si>
  <si>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</si>
  <si>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</si>
  <si>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</si>
  <si>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</si>
  <si>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</si>
  <si>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</si>
  <si>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</si>
  <si>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</si>
  <si>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</si>
  <si>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</si>
  <si>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</si>
  <si>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</si>
  <si>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</si>
  <si>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</si>
  <si>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</si>
  <si>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</si>
  <si>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</si>
  <si>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</si>
  <si>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</si>
  <si>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</si>
  <si>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</si>
  <si>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</si>
  <si>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</si>
  <si>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</si>
  <si>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</si>
  <si>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</si>
  <si>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</si>
  <si>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</si>
  <si>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</si>
  <si>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</si>
  <si>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</si>
  <si>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</si>
  <si>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</si>
  <si>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</si>
  <si>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</si>
  <si>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</si>
  <si>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</si>
  <si>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</si>
  <si>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</si>
  <si>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</si>
  <si>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</si>
  <si>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</si>
  <si>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</si>
  <si>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</si>
  <si>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</si>
  <si>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</si>
  <si>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</si>
  <si>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</si>
  <si>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</si>
  <si>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</si>
  <si>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</si>
  <si>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</si>
  <si>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</si>
  <si>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</si>
  <si>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</si>
  <si>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</si>
  <si>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</si>
  <si>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</si>
  <si>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</si>
  <si>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</si>
  <si>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</si>
  <si>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</si>
  <si>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</si>
  <si>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</si>
  <si>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</si>
  <si>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</si>
  <si>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</si>
  <si>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</si>
  <si>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</si>
  <si>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</si>
  <si>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</si>
  <si>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</si>
  <si>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</si>
  <si>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</si>
  <si>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</si>
  <si>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</si>
  <si>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</si>
  <si>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</si>
  <si>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</si>
  <si>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</si>
  <si>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</si>
  <si>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</si>
  <si>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</si>
  <si>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</si>
  <si>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</si>
  <si>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</si>
  <si>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</si>
  <si>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</si>
  <si>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</si>
  <si>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</si>
  <si>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</si>
  <si>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</si>
  <si>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</si>
  <si>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</si>
  <si>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</si>
  <si>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</si>
  <si>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</si>
  <si>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</si>
  <si>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</si>
  <si>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</si>
  <si>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</si>
  <si>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</si>
  <si>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</si>
  <si>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</si>
  <si>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</si>
  <si>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</si>
  <si>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</si>
  <si>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</si>
  <si>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</si>
  <si>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</si>
  <si>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</si>
  <si>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</si>
  <si>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</si>
  <si>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</si>
  <si>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</si>
  <si>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</si>
  <si>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</si>
  <si>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</si>
  <si>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</si>
  <si>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</si>
  <si>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</si>
  <si>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</si>
  <si>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</si>
  <si>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</si>
  <si>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</si>
  <si>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</si>
  <si>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</si>
  <si>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</si>
  <si>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</si>
  <si>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</si>
  <si>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</si>
  <si>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</si>
  <si>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</si>
  <si>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</si>
  <si>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</si>
  <si>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</si>
  <si>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</si>
  <si>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</si>
  <si>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</si>
  <si>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</si>
  <si>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</si>
  <si>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</si>
  <si>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</si>
  <si>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</si>
  <si>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</si>
  <si>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</si>
  <si>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</si>
  <si>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</si>
  <si>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</si>
  <si>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</si>
  <si>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</si>
  <si>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</si>
  <si>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</si>
  <si>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</si>
  <si>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</si>
  <si>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</si>
  <si>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</si>
  <si>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</si>
  <si>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</si>
  <si>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</si>
  <si>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</si>
  <si>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</si>
  <si>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</si>
  <si>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</si>
  <si>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</si>
  <si>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</si>
  <si>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</si>
  <si>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</si>
  <si>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</si>
  <si>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</si>
  <si>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</si>
  <si>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</si>
  <si>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</si>
  <si>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</si>
  <si>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</si>
  <si>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</si>
  <si>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</si>
  <si>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</si>
  <si>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</si>
  <si>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</si>
  <si>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</si>
  <si>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</si>
  <si>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</si>
  <si>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</si>
  <si>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</si>
  <si>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</si>
  <si>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</si>
  <si>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</si>
  <si>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</si>
  <si>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</si>
  <si>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</si>
  <si>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</si>
  <si>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</si>
  <si>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</si>
  <si>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</si>
  <si>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</si>
  <si>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</si>
  <si>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</si>
  <si>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</si>
  <si>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</si>
  <si>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</si>
  <si>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</si>
  <si>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</si>
  <si>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</si>
  <si>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</si>
  <si>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</si>
  <si>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</si>
  <si>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</si>
  <si>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</si>
  <si>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</si>
  <si>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</si>
  <si>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</si>
  <si>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</si>
  <si>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</si>
  <si>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</si>
  <si>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</si>
  <si>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</si>
  <si>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</si>
  <si>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</si>
  <si>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</si>
  <si>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</si>
  <si>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</si>
  <si>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</si>
  <si>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</si>
  <si>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</si>
  <si>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</si>
  <si>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</si>
  <si>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</si>
  <si>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</si>
  <si>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</si>
  <si>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</si>
  <si>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</si>
  <si>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</si>
  <si>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</si>
  <si>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</si>
  <si>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</si>
  <si>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</si>
  <si>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</si>
  <si>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</si>
  <si>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</si>
  <si>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</si>
  <si>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</si>
  <si>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</si>
  <si>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</si>
  <si>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</si>
  <si>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</si>
  <si>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</si>
  <si>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</si>
  <si>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</si>
  <si>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</si>
  <si>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</si>
  <si>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</si>
  <si>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</si>
  <si>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</si>
  <si>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</si>
  <si>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</si>
  <si>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</si>
  <si>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</si>
  <si>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</si>
  <si>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</si>
  <si>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</si>
  <si>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</si>
  <si>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</si>
  <si>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</si>
  <si>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</si>
  <si>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</si>
  <si>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</si>
  <si>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</si>
  <si>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</si>
  <si>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</si>
  <si>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</si>
  <si>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</si>
  <si>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</si>
  <si>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</si>
  <si>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</si>
  <si>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</si>
  <si>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</si>
  <si>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</si>
  <si>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</si>
  <si>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</si>
  <si>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</si>
  <si>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</si>
  <si>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</si>
  <si>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</si>
  <si>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</si>
  <si>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</si>
  <si>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</si>
  <si>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</si>
  <si>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</si>
  <si>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</si>
  <si>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</si>
  <si>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</si>
  <si>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</si>
  <si>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</si>
  <si>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</si>
  <si>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</si>
  <si>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</si>
  <si>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</si>
  <si>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</si>
  <si>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</si>
  <si>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</si>
  <si>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</si>
  <si>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</si>
  <si>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</si>
  <si>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</si>
  <si>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</si>
  <si>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</si>
  <si>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</si>
  <si>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</si>
  <si>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</si>
  <si>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</si>
  <si>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</si>
  <si>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</si>
  <si>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</si>
  <si>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</si>
  <si>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</si>
  <si>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</si>
  <si>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</si>
  <si>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</si>
  <si>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</si>
  <si>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</si>
  <si>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</si>
  <si>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</si>
  <si>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</si>
  <si>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</si>
  <si>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</si>
  <si>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</si>
  <si>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</si>
  <si>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</si>
  <si>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</si>
  <si>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</si>
  <si>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</si>
  <si>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</si>
  <si>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</si>
  <si>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</si>
  <si>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</si>
  <si>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</si>
  <si>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</si>
  <si>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</si>
  <si>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</si>
  <si>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</si>
  <si>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</si>
  <si>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</si>
  <si>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</si>
  <si>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</si>
  <si>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</si>
  <si>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</si>
  <si>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</si>
  <si>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</si>
  <si>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</si>
  <si>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</si>
  <si>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</si>
  <si>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</si>
  <si>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</si>
  <si>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</si>
  <si>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</si>
  <si>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</si>
  <si>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</si>
  <si>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</si>
  <si>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</si>
  <si>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</si>
  <si>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</si>
  <si>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</si>
  <si>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</si>
  <si>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</si>
  <si>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</si>
  <si>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</si>
  <si>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</si>
  <si>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</si>
  <si>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</si>
  <si>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</si>
  <si>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</si>
  <si>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</si>
  <si>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</si>
  <si>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</si>
  <si>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</si>
  <si>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</si>
  <si>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</si>
  <si>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</si>
  <si>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</si>
  <si>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</si>
  <si>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</si>
  <si>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</si>
  <si>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</si>
  <si>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</si>
  <si>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</si>
  <si>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</si>
  <si>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</si>
  <si>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</si>
  <si>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</si>
  <si>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</si>
  <si>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</si>
  <si>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</si>
  <si>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</si>
  <si>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</si>
  <si>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</si>
  <si>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</si>
  <si>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</si>
  <si>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</si>
  <si>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</si>
  <si>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</si>
  <si>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</si>
  <si>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</si>
  <si>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</si>
  <si>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</si>
  <si>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</si>
  <si>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</si>
  <si>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</si>
  <si>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</si>
  <si>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</si>
  <si>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</si>
  <si>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</si>
  <si>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</si>
  <si>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</si>
  <si>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</si>
  <si>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</si>
  <si>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</si>
  <si>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</si>
  <si>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</si>
  <si>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</si>
  <si>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</si>
  <si>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</si>
  <si>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</si>
  <si>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</si>
  <si>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</si>
  <si>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</si>
  <si>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</si>
  <si>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</si>
  <si>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</si>
  <si>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</si>
  <si>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</si>
  <si>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</si>
  <si>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</si>
  <si>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</si>
  <si>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</si>
  <si>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</si>
  <si>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</si>
  <si>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</si>
  <si>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</si>
  <si>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</si>
  <si>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</si>
  <si>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</si>
  <si>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</si>
  <si>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</si>
  <si>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</si>
  <si>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</si>
  <si>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</si>
  <si>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</si>
  <si>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</si>
  <si>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</si>
  <si>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</si>
  <si>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</si>
  <si>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</si>
  <si>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</si>
  <si>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</si>
  <si>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</si>
  <si>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</si>
  <si>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</si>
  <si>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</si>
  <si>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</si>
  <si>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</si>
  <si>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</si>
  <si>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</si>
  <si>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</si>
  <si>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</si>
  <si>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</si>
  <si>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</si>
  <si>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</si>
  <si>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</si>
  <si>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</si>
  <si>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</si>
  <si>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</si>
  <si>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</si>
  <si>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</si>
  <si>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</si>
  <si>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</si>
  <si>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</si>
  <si>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</si>
  <si>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</si>
  <si>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</si>
  <si>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</si>
  <si>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</si>
  <si>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</si>
  <si>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</si>
  <si>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</si>
  <si>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</si>
  <si>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</si>
  <si>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</si>
  <si>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</si>
  <si>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</si>
  <si>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</si>
  <si>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</si>
  <si>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</si>
  <si>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</si>
  <si>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</si>
  <si>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</si>
  <si>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</si>
  <si>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</si>
  <si>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</si>
  <si>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</si>
  <si>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</si>
  <si>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</si>
  <si>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</si>
  <si>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</si>
  <si>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</si>
  <si>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</si>
  <si>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</si>
  <si>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</si>
  <si>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</si>
  <si>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</si>
  <si>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</si>
  <si>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</si>
  <si>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</si>
  <si>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</si>
  <si>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</si>
  <si>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</si>
  <si>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</si>
  <si>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</si>
  <si>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</si>
  <si>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</si>
  <si>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</si>
  <si>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</si>
  <si>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</si>
  <si>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</si>
  <si>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</si>
  <si>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</si>
  <si>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</si>
  <si>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</si>
  <si>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</si>
  <si>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</si>
  <si>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</si>
  <si>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</si>
  <si>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</si>
  <si>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</si>
  <si>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</si>
  <si>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</si>
  <si>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</si>
  <si>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</si>
  <si>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</si>
  <si>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</si>
  <si>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</si>
  <si>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</si>
  <si>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</si>
  <si>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</si>
  <si>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</si>
  <si>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</si>
  <si>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</si>
  <si>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</si>
  <si>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</si>
  <si>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</si>
  <si>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</si>
  <si>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</si>
  <si>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</si>
  <si>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</si>
  <si>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</si>
  <si>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</si>
  <si>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</si>
  <si>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</si>
  <si>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</si>
  <si>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</si>
  <si>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</si>
  <si>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</si>
  <si>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</si>
  <si>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</si>
  <si>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</si>
  <si>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</si>
  <si>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</si>
  <si>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</si>
  <si>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</si>
  <si>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</si>
  <si>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</si>
  <si>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</si>
  <si>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</si>
  <si>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</si>
  <si>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</si>
  <si>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</si>
  <si>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</si>
  <si>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</si>
  <si>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</si>
  <si>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</si>
  <si>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</si>
  <si>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</si>
  <si>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</si>
  <si>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</si>
  <si>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</si>
  <si>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</si>
  <si>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</si>
  <si>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</si>
  <si>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</si>
  <si>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</si>
  <si>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</si>
  <si>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</si>
  <si>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</si>
  <si>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</si>
  <si>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</si>
  <si>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</si>
  <si>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</si>
  <si>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</si>
  <si>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</si>
  <si>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</si>
  <si>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</si>
  <si>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</si>
  <si>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</si>
  <si>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</si>
  <si>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</si>
  <si>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</si>
  <si>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</si>
  <si>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</si>
  <si>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</si>
  <si>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</si>
  <si>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</si>
  <si>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</si>
  <si>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</si>
  <si>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</si>
  <si>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</si>
  <si>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</si>
  <si>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</si>
  <si>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</si>
  <si>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</si>
  <si>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</si>
  <si>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</si>
  <si>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</si>
  <si>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</si>
  <si>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</si>
  <si>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</si>
  <si>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</si>
  <si>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</si>
  <si>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</si>
  <si>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</si>
  <si>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</si>
  <si>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</si>
  <si>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</si>
  <si>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</si>
  <si>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</si>
  <si>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</si>
  <si>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</si>
  <si>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</si>
  <si>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</si>
  <si>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</si>
  <si>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</si>
  <si>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</si>
  <si>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</si>
  <si>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</si>
  <si>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</si>
  <si>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</si>
  <si>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</si>
  <si>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</si>
  <si>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</si>
  <si>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</si>
  <si>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</si>
  <si>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</si>
  <si>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</si>
  <si>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</si>
  <si>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</si>
  <si>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</si>
  <si>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</si>
  <si>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</si>
  <si>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</si>
  <si>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</si>
  <si>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</si>
  <si>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</si>
  <si>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</si>
  <si>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</si>
  <si>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</si>
  <si>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</si>
  <si>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</si>
  <si>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</si>
  <si>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</si>
  <si>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</si>
  <si>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</si>
  <si>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</si>
  <si>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</si>
  <si>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</si>
  <si>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</si>
  <si>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</si>
  <si>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</si>
  <si>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</si>
  <si>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</si>
  <si>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</si>
  <si>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</si>
  <si>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</si>
  <si>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</si>
  <si>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</si>
  <si>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</si>
  <si>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</si>
  <si>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</si>
  <si>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</si>
  <si>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</si>
  <si>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</si>
  <si>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</si>
  <si>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</si>
  <si>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</si>
  <si>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</si>
  <si>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</si>
  <si>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</si>
  <si>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</si>
  <si>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</si>
  <si>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</si>
  <si>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</si>
  <si>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</si>
  <si>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</si>
  <si>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</si>
  <si>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</si>
  <si>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</si>
  <si>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</si>
  <si>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</si>
  <si>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</si>
  <si>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</si>
  <si>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</si>
  <si>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</si>
  <si>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</si>
  <si>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</si>
  <si>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</si>
  <si>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</si>
  <si>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</si>
  <si>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</si>
  <si>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</si>
  <si>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</si>
  <si>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</si>
  <si>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</si>
  <si>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</si>
  <si>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</si>
  <si>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</si>
  <si>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</si>
  <si>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</si>
  <si>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</si>
  <si>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</si>
  <si>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</si>
  <si>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</si>
  <si>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</si>
  <si>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</si>
  <si>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</si>
  <si>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</si>
  <si>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</si>
  <si>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</si>
  <si>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</si>
  <si>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</si>
  <si>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</si>
  <si>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</si>
  <si>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</si>
  <si>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</si>
  <si>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</si>
  <si>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</si>
  <si>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</si>
  <si>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</si>
  <si>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</si>
  <si>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</si>
  <si>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</si>
  <si>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</si>
  <si>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</si>
  <si>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</si>
  <si>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</si>
  <si>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</si>
  <si>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</si>
  <si>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</si>
  <si>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</si>
  <si>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</si>
  <si>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</si>
  <si>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</si>
  <si>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</si>
  <si>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</si>
  <si>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</si>
  <si>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</si>
  <si>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</si>
  <si>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</si>
  <si>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</si>
  <si>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</si>
  <si>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</si>
  <si>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</si>
  <si>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</si>
  <si>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</si>
  <si>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</si>
  <si>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</si>
  <si>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</si>
  <si>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</si>
  <si>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</si>
  <si>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</si>
  <si>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</si>
  <si>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</si>
  <si>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</si>
  <si>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</si>
  <si>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</si>
  <si>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</si>
  <si>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</si>
  <si>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</si>
  <si>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</si>
  <si>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</si>
  <si>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</si>
  <si>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</si>
  <si>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</si>
  <si>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</si>
  <si>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</si>
  <si>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</si>
  <si>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</si>
  <si>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</si>
  <si>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</si>
  <si>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</si>
  <si>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</si>
  <si>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</si>
  <si>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</si>
  <si>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</si>
  <si>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</si>
  <si>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</si>
  <si>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</si>
  <si>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</si>
  <si>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</si>
  <si>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</si>
  <si>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</si>
  <si>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</si>
  <si>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</si>
  <si>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</si>
  <si>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</si>
  <si>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</si>
  <si>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</si>
  <si>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</si>
  <si>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</si>
  <si>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</si>
  <si>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</si>
  <si>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</si>
  <si>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</si>
  <si>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</si>
  <si>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</si>
  <si>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</si>
  <si>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</si>
  <si>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</si>
  <si>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</si>
  <si>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</si>
  <si>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</si>
  <si>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</si>
  <si>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</si>
  <si>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</si>
  <si>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</si>
  <si>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</si>
  <si>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</si>
  <si>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</si>
  <si>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</si>
  <si>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</si>
  <si>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</si>
  <si>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</si>
  <si>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</si>
  <si>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</si>
  <si>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</si>
  <si>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</si>
  <si>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</si>
  <si>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</si>
  <si>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</si>
  <si>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</si>
  <si>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</si>
  <si>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</si>
  <si>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</si>
  <si>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</si>
  <si>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</si>
  <si>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</si>
  <si>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</si>
  <si>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</si>
  <si>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</si>
  <si>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</si>
  <si>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</si>
  <si>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</si>
  <si>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</si>
  <si>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</si>
  <si>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</si>
  <si>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</si>
  <si>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</si>
  <si>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</si>
  <si>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</si>
  <si>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</si>
  <si>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</si>
  <si>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</si>
  <si>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</si>
  <si>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</si>
  <si>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</si>
  <si>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</si>
  <si>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</si>
  <si>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</si>
  <si>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</si>
  <si>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</si>
  <si>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</si>
  <si>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</si>
  <si>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</si>
  <si>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</si>
  <si>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</si>
  <si>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</si>
  <si>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</si>
  <si>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</si>
  <si>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</si>
  <si>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</si>
  <si>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</si>
  <si>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</si>
  <si>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</si>
  <si>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</si>
  <si>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</si>
  <si>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</si>
  <si>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</si>
  <si>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</si>
  <si>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</si>
  <si>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</si>
  <si>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</si>
  <si>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</si>
  <si>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</si>
  <si>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</si>
  <si>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</si>
  <si>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</si>
  <si>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</si>
  <si>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</si>
  <si>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</si>
  <si>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</si>
  <si>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</si>
  <si>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</si>
  <si>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</si>
  <si>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</si>
  <si>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</si>
  <si>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</si>
  <si>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</si>
  <si>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</si>
  <si>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</si>
  <si>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</si>
  <si>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</si>
  <si>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</si>
  <si>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</si>
  <si>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</si>
  <si>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</si>
  <si>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</si>
  <si>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</si>
  <si>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</si>
  <si>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</si>
  <si>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</si>
  <si>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</si>
  <si>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</si>
  <si>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</si>
  <si>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</si>
  <si>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</si>
  <si>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</si>
  <si>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</si>
  <si>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</si>
  <si>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</si>
  <si>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</si>
  <si>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</si>
  <si>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</si>
  <si>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</si>
  <si>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</si>
  <si>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</si>
  <si>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</si>
  <si>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</si>
  <si>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</si>
  <si>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</si>
  <si>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</si>
  <si>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</si>
  <si>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</si>
  <si>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</si>
  <si>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</si>
  <si>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</si>
  <si>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</si>
  <si>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</si>
  <si>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</si>
  <si>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</si>
  <si>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</si>
  <si>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</si>
  <si>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</si>
  <si>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</si>
  <si>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</si>
  <si>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</si>
  <si>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</si>
  <si>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</si>
  <si>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</si>
  <si>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</si>
  <si>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</si>
  <si>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</si>
  <si>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</si>
  <si>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</si>
  <si>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</si>
  <si>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</si>
  <si>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</si>
  <si>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</si>
  <si>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</si>
  <si>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</si>
  <si>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</si>
  <si>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</si>
  <si>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</si>
  <si>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</si>
  <si>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</si>
  <si>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</si>
  <si>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</si>
  <si>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</si>
  <si>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</si>
  <si>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</si>
  <si>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</si>
  <si>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</si>
  <si>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</si>
  <si>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</si>
  <si>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</si>
  <si>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</si>
  <si>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</si>
  <si>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</si>
  <si>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</si>
  <si>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</si>
  <si>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</si>
  <si>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</si>
  <si>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</si>
  <si>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</si>
  <si>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</si>
  <si>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</si>
  <si>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</si>
  <si>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</si>
  <si>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</si>
  <si>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</si>
  <si>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</si>
  <si>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</si>
  <si>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</si>
  <si>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</si>
  <si>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</si>
  <si>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</si>
  <si>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</si>
  <si>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</si>
  <si>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</si>
  <si>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</si>
  <si>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</si>
  <si>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</si>
  <si>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</si>
  <si>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</si>
  <si>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</si>
  <si>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</si>
  <si>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</si>
  <si>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</si>
  <si>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</si>
  <si>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</si>
  <si>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</si>
  <si>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</si>
  <si>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</si>
  <si>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</si>
  <si>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</si>
  <si>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</si>
  <si>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</si>
  <si>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</si>
  <si>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</si>
  <si>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</si>
  <si>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</si>
  <si>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</si>
  <si>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</si>
  <si>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</si>
  <si>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</si>
  <si>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</si>
  <si>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</si>
  <si>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</si>
  <si>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</si>
  <si>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</si>
  <si>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</si>
  <si>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</si>
  <si>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</si>
  <si>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</si>
  <si>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</si>
  <si>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</si>
  <si>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</si>
  <si>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</si>
  <si>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</si>
  <si>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</si>
  <si>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</si>
  <si>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</si>
  <si>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</si>
  <si>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</si>
  <si>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</si>
  <si>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</si>
  <si>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</si>
  <si>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</si>
  <si>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</si>
  <si>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</si>
  <si>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</si>
  <si>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</si>
  <si>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</si>
  <si>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</si>
  <si>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</si>
  <si>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</si>
  <si>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</si>
  <si>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</si>
  <si>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</si>
  <si>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</si>
  <si>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</si>
  <si>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</si>
  <si>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</si>
  <si>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</si>
  <si>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</si>
  <si>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</si>
  <si>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</si>
  <si>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</si>
  <si>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</si>
  <si>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</si>
  <si>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</si>
  <si>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</si>
  <si>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</si>
  <si>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</si>
  <si>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</si>
  <si>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</si>
  <si>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</si>
  <si>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</si>
  <si>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</si>
  <si>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</si>
  <si>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</si>
  <si>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</si>
  <si>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</si>
  <si>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</si>
  <si>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</si>
  <si>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</si>
  <si>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</si>
  <si>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</si>
  <si>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</si>
  <si>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</si>
  <si>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</si>
  <si>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</si>
  <si>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</si>
  <si>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</si>
  <si>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</si>
  <si>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</si>
  <si>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</si>
  <si>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</si>
  <si>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</si>
  <si>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</si>
  <si>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</si>
  <si>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</si>
  <si>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</si>
  <si>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</si>
  <si>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</si>
  <si>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</si>
  <si>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</si>
  <si>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</si>
  <si>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</si>
  <si>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</si>
  <si>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</si>
  <si>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</si>
  <si>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</si>
  <si>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</si>
  <si>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</si>
  <si>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</si>
  <si>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</si>
  <si>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</si>
  <si>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</si>
  <si>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</si>
  <si>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</si>
  <si>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</si>
  <si>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</si>
  <si>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</si>
  <si>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</si>
  <si>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</si>
  <si>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</si>
  <si>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</si>
  <si>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</si>
  <si>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</si>
  <si>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</si>
  <si>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</si>
  <si>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</si>
  <si>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</si>
  <si>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</si>
  <si>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</si>
  <si>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</si>
  <si>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</si>
  <si>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</si>
  <si>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</si>
  <si>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</si>
  <si>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</si>
  <si>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</si>
  <si>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</si>
  <si>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</si>
  <si>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</si>
  <si>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</si>
  <si>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</si>
  <si>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</si>
  <si>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</si>
  <si>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</si>
  <si>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</si>
  <si>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</si>
  <si>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</si>
  <si>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</si>
  <si>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</si>
  <si>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</si>
  <si>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</si>
  <si>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</si>
  <si>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</si>
  <si>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</si>
  <si>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</si>
  <si>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</si>
  <si>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</si>
  <si>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</si>
  <si>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</si>
  <si>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</si>
  <si>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</si>
  <si>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</si>
  <si>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</si>
  <si>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</si>
  <si>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</si>
  <si>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</si>
  <si>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</si>
  <si>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</si>
  <si>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</si>
  <si>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</si>
  <si>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</si>
  <si>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</si>
  <si>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</si>
  <si>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</si>
  <si>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</si>
  <si>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</si>
  <si>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</si>
  <si>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</si>
  <si>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</si>
  <si>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</si>
  <si>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</si>
  <si>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</si>
  <si>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</si>
  <si>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</si>
  <si>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</si>
  <si>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</si>
  <si>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</si>
  <si>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</si>
  <si>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</si>
  <si>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</si>
  <si>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</si>
  <si>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</si>
  <si>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</si>
  <si>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</si>
  <si>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</si>
  <si>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</si>
  <si>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</si>
  <si>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</si>
  <si>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</si>
  <si>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</si>
  <si>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</si>
  <si>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</si>
  <si>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</si>
  <si>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</si>
  <si>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</si>
  <si>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</si>
  <si>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</si>
  <si>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</si>
  <si>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</si>
  <si>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</si>
  <si>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</si>
  <si>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</si>
  <si>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</si>
  <si>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</si>
  <si>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</si>
  <si>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</si>
  <si>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</si>
  <si>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</si>
  <si>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</si>
  <si>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</si>
  <si>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</si>
  <si>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</si>
  <si>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</si>
  <si>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</si>
  <si>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</si>
  <si>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</si>
  <si>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</si>
  <si>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</si>
  <si>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</si>
  <si>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</si>
  <si>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</si>
  <si>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</si>
  <si>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</si>
  <si>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</si>
  <si>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</si>
  <si>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</si>
  <si>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</si>
  <si>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</si>
  <si>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</si>
  <si>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</si>
  <si>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</si>
  <si>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</si>
  <si>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</si>
  <si>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</si>
  <si>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</si>
  <si>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</si>
  <si>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</si>
  <si>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</si>
  <si>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</si>
  <si>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</si>
  <si>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</si>
  <si>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</si>
  <si>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</si>
  <si>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</si>
  <si>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</si>
  <si>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</si>
  <si>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</si>
  <si>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</si>
  <si>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</si>
  <si>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</si>
  <si>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</si>
  <si>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</si>
  <si>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</si>
  <si>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</si>
  <si>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</si>
  <si>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</si>
  <si>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</si>
  <si>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</si>
  <si>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</si>
  <si>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</si>
  <si>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</si>
  <si>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</si>
  <si>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</si>
  <si>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</si>
  <si>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</si>
  <si>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</si>
  <si>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</si>
  <si>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</si>
  <si>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</si>
  <si>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</si>
  <si>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</si>
  <si>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</si>
  <si>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</si>
  <si>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</si>
  <si>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</si>
  <si>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</si>
  <si>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</si>
  <si>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</si>
  <si>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</si>
  <si>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</si>
  <si>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</si>
  <si>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</si>
  <si>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</si>
  <si>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</si>
  <si>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</si>
  <si>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</si>
  <si>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</si>
  <si>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</si>
  <si>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</si>
  <si>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</si>
  <si>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</si>
  <si>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</si>
  <si>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</si>
  <si>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</si>
  <si>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</si>
  <si>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</si>
  <si>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</si>
  <si>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</si>
  <si>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</si>
  <si>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</si>
  <si>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</si>
  <si>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</si>
  <si>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</si>
  <si>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</si>
  <si>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</si>
  <si>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</si>
  <si>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</si>
  <si>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</si>
  <si>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</si>
  <si>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</si>
  <si>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</si>
  <si>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</si>
  <si>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</si>
  <si>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</si>
  <si>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</si>
  <si>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</si>
  <si>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</si>
  <si>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</si>
  <si>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</si>
  <si>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</si>
  <si>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</si>
  <si>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</si>
  <si>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</si>
  <si>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</si>
  <si>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</si>
  <si>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</si>
  <si>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</si>
  <si>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</si>
  <si>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</si>
  <si>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</si>
  <si>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</si>
  <si>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</si>
  <si>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</si>
  <si>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</si>
  <si>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</si>
  <si>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</si>
  <si>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</si>
  <si>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</si>
  <si>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</si>
  <si>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</si>
  <si>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</si>
  <si>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</si>
  <si>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</si>
  <si>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</si>
  <si>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</si>
  <si>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</si>
  <si>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</si>
  <si>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</si>
  <si>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</si>
  <si>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</si>
  <si>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</si>
  <si>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</si>
  <si>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</si>
  <si>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</si>
  <si>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</si>
  <si>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</si>
  <si>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</si>
  <si>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</si>
  <si>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</si>
  <si>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</si>
  <si>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</si>
  <si>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</si>
  <si>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</si>
  <si>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</si>
  <si>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</si>
  <si>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</si>
  <si>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</si>
  <si>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</si>
  <si>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</si>
  <si>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</si>
  <si>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</si>
  <si>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</si>
  <si>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</si>
  <si>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</si>
  <si>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</si>
  <si>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</si>
  <si>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</si>
  <si>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</si>
  <si>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</si>
  <si>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</si>
  <si>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</si>
  <si>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</si>
  <si>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</si>
  <si>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</si>
  <si>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</si>
  <si>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</si>
  <si>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</si>
  <si>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</si>
  <si>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</si>
  <si>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</si>
  <si>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</si>
  <si>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</si>
  <si>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</si>
  <si>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</si>
  <si>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</si>
  <si>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</si>
  <si>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</si>
  <si>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</si>
  <si>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</si>
  <si>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</si>
  <si>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</si>
  <si>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</si>
  <si>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</si>
  <si>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</si>
  <si>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</si>
  <si>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</si>
  <si>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</si>
  <si>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</si>
  <si>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</si>
  <si>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</si>
  <si>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</si>
  <si>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</si>
  <si>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</si>
  <si>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</si>
  <si>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</si>
  <si>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</si>
  <si>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</si>
  <si>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</si>
  <si>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</si>
  <si>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</si>
  <si>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</si>
  <si>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</si>
  <si>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</si>
  <si>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</si>
  <si>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</si>
  <si>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</si>
  <si>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</si>
  <si>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</si>
  <si>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</si>
  <si>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</si>
  <si>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</si>
  <si>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</si>
  <si>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</si>
  <si>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</si>
  <si>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</si>
  <si>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</si>
  <si>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</si>
  <si>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</si>
  <si>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</si>
  <si>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</si>
  <si>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</si>
  <si>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</si>
  <si>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</si>
  <si>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</si>
  <si>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</si>
  <si>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</si>
  <si>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</si>
  <si>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</si>
  <si>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</si>
  <si>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</si>
  <si>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</si>
  <si>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</si>
  <si>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</si>
  <si>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</si>
  <si>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</si>
  <si>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</si>
  <si>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</si>
  <si>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</si>
  <si>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</si>
  <si>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</si>
  <si>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</si>
  <si>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</si>
  <si>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</si>
  <si>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</si>
  <si>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</si>
  <si>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</si>
  <si>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</si>
  <si>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</si>
  <si>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</si>
  <si>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</si>
  <si>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</si>
  <si>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</si>
  <si>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</si>
  <si>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</si>
  <si>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</si>
  <si>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</si>
  <si>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</si>
  <si>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</si>
  <si>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</si>
  <si>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</si>
  <si>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</si>
  <si>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</si>
  <si>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</si>
  <si>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</si>
  <si>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</si>
  <si>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</si>
  <si>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</si>
  <si>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</si>
  <si>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</si>
  <si>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</si>
  <si>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</si>
  <si>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</si>
  <si>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</si>
  <si>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</si>
  <si>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</si>
  <si>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</si>
  <si>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</si>
  <si>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</si>
  <si>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</si>
  <si>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</si>
  <si>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</si>
  <si>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</si>
  <si>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</si>
  <si>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</si>
  <si>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</si>
  <si>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</si>
  <si>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</si>
  <si>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</si>
  <si>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</si>
  <si>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</si>
  <si>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</si>
  <si>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</si>
  <si>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</si>
  <si>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</si>
  <si>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</si>
  <si>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</si>
  <si>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</si>
  <si>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</si>
  <si>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</si>
  <si>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</si>
  <si>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</si>
  <si>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</si>
  <si>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</si>
  <si>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</si>
  <si>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</si>
  <si>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</si>
  <si>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</si>
  <si>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</si>
  <si>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</si>
  <si>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</si>
  <si>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</si>
  <si>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</si>
  <si>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</si>
  <si>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</si>
  <si>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</si>
  <si>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</si>
  <si>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</si>
  <si>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</si>
  <si>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</si>
  <si>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</si>
  <si>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</si>
  <si>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</si>
  <si>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</si>
  <si>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</si>
  <si>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</si>
  <si>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</si>
  <si>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</si>
  <si>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</si>
  <si>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</si>
  <si>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</si>
  <si>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</si>
  <si>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</si>
  <si>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</si>
  <si>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</si>
  <si>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</si>
  <si>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</si>
  <si>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</si>
  <si>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</si>
  <si>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</si>
  <si>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</si>
  <si>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</si>
  <si>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</si>
  <si>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</si>
  <si>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</si>
  <si>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</si>
  <si>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</si>
  <si>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</si>
  <si>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</si>
  <si>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</si>
  <si>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</si>
  <si>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</si>
  <si>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</si>
  <si>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</si>
  <si>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</si>
  <si>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</si>
  <si>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</si>
  <si>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</si>
  <si>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</si>
  <si>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</si>
  <si>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</si>
  <si>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</si>
  <si>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</si>
  <si>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</si>
  <si>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</si>
  <si>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</si>
  <si>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</si>
  <si>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</si>
  <si>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</si>
  <si>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</si>
  <si>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</si>
  <si>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</si>
  <si>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</si>
  <si>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</si>
  <si>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</si>
  <si>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</si>
  <si>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</si>
  <si>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</si>
  <si>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</si>
  <si>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</si>
  <si>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</si>
  <si>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</si>
  <si>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</si>
  <si>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</si>
  <si>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</si>
  <si>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</si>
  <si>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</si>
  <si>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</si>
  <si>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</si>
  <si>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</si>
  <si>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</si>
  <si>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</si>
  <si>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</si>
  <si>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</si>
  <si>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</si>
  <si>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</si>
  <si>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</si>
  <si>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</si>
  <si>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</si>
  <si>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</si>
  <si>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</si>
  <si>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</si>
  <si>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</si>
  <si>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</si>
  <si>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</si>
  <si>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</si>
  <si>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</si>
  <si>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</si>
  <si>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</si>
  <si>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</si>
  <si>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</si>
  <si>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</si>
  <si>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</si>
  <si>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</si>
  <si>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</si>
  <si>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</si>
  <si>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</si>
  <si>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</si>
  <si>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</si>
  <si>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</si>
  <si>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</si>
  <si>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</si>
  <si>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</si>
  <si>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</si>
  <si>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</si>
  <si>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</si>
  <si>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</si>
  <si>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</si>
  <si>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</si>
  <si>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</si>
  <si>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</si>
  <si>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</si>
  <si>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</si>
  <si>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</si>
  <si>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</si>
  <si>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</si>
  <si>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</si>
  <si>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</si>
  <si>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</si>
  <si>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</si>
  <si>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</si>
  <si>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</si>
  <si>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</si>
  <si>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</si>
  <si>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</si>
  <si>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</si>
  <si>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</si>
  <si>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</si>
  <si>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</si>
  <si>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</si>
  <si>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</si>
  <si>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</si>
  <si>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</si>
  <si>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</si>
  <si>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</si>
  <si>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</si>
  <si>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</si>
  <si>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</si>
  <si>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</si>
  <si>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</si>
  <si>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</si>
  <si>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</si>
  <si>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</si>
  <si>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</si>
  <si>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</si>
  <si>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</si>
  <si>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</si>
  <si>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</si>
  <si>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</si>
  <si>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</si>
  <si>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</si>
  <si>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</si>
  <si>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</si>
  <si>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</si>
  <si>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</si>
  <si>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</si>
  <si>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</si>
  <si>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</si>
  <si>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</si>
  <si>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</si>
  <si>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</si>
  <si>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</si>
  <si>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</si>
  <si>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</si>
  <si>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</si>
  <si>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</si>
  <si>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</si>
  <si>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</si>
  <si>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</si>
  <si>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</si>
  <si>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</si>
  <si>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</si>
  <si>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</si>
  <si>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</si>
  <si>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</si>
  <si>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</si>
  <si>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</si>
  <si>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</si>
  <si>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</si>
  <si>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</si>
  <si>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</si>
  <si>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</si>
  <si>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</si>
  <si>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</si>
  <si>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</si>
  <si>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</si>
  <si>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</si>
  <si>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</si>
  <si>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</si>
  <si>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</si>
  <si>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</si>
  <si>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</si>
  <si>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</si>
  <si>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</si>
  <si>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</si>
  <si>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</si>
  <si>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</si>
  <si>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</si>
  <si>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</si>
  <si>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</si>
  <si>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</si>
  <si>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</si>
  <si>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</si>
  <si>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</si>
  <si>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</si>
  <si>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</si>
  <si>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</si>
  <si>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</si>
  <si>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</si>
  <si>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</si>
  <si>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</si>
  <si>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</si>
  <si>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</si>
  <si>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</si>
  <si>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</si>
  <si>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</si>
  <si>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</si>
  <si>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</si>
  <si>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</si>
  <si>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</si>
  <si>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</si>
  <si>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</si>
  <si>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</si>
  <si>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</si>
  <si>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</si>
  <si>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</si>
  <si>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</si>
  <si>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</si>
  <si>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</si>
  <si>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</si>
  <si>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</si>
  <si>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</si>
  <si>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</si>
  <si>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</si>
  <si>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</si>
  <si>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</si>
  <si>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</si>
  <si>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</si>
  <si>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</si>
  <si>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</si>
  <si>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</si>
  <si>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</si>
  <si>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</si>
  <si>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</si>
  <si>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</si>
  <si>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</si>
  <si>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</si>
  <si>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</si>
  <si>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</si>
  <si>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</si>
  <si>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</si>
  <si>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</si>
  <si>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</si>
  <si>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</si>
  <si>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</si>
  <si>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</si>
  <si>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</si>
  <si>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</si>
  <si>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</si>
  <si>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</si>
  <si>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</si>
  <si>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</si>
  <si>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</si>
  <si>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</si>
  <si>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</si>
  <si>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</si>
  <si>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</si>
  <si>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</si>
  <si>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</si>
  <si>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</si>
  <si>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</si>
  <si>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</si>
  <si>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</si>
  <si>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</si>
  <si>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</si>
  <si>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</si>
  <si>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</si>
  <si>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</si>
  <si>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</si>
  <si>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</si>
  <si>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</si>
  <si>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</si>
  <si>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</si>
  <si>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</si>
  <si>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</si>
  <si>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</si>
  <si>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</si>
  <si>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</si>
  <si>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</si>
  <si>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</si>
  <si>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</si>
  <si>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</si>
  <si>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</si>
  <si>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</si>
  <si>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</si>
  <si>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</si>
  <si>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</si>
  <si>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</si>
  <si>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</si>
  <si>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</si>
  <si>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</si>
  <si>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</si>
  <si>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</si>
  <si>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</si>
  <si>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</si>
  <si>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</si>
  <si>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</si>
  <si>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</si>
  <si>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</si>
  <si>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</si>
  <si>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</si>
  <si>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</si>
  <si>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</si>
  <si>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</si>
  <si>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</si>
  <si>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</si>
  <si>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</si>
  <si>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</si>
  <si>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</si>
  <si>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</si>
  <si>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</si>
  <si>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</si>
  <si>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</si>
  <si>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</si>
  <si>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</si>
  <si>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</si>
  <si>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</si>
  <si>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</si>
  <si>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</si>
  <si>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</si>
  <si>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</si>
  <si>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</si>
  <si>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</si>
  <si>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</si>
  <si>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</si>
  <si>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</si>
  <si>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</si>
  <si>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</si>
  <si>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</si>
  <si>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</si>
  <si>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</si>
  <si>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</si>
  <si>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</si>
  <si>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</si>
  <si>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</si>
  <si>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</si>
  <si>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</si>
  <si>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</si>
  <si>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</si>
  <si>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</si>
  <si>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</si>
  <si>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</si>
  <si>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</si>
  <si>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</si>
  <si>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</si>
  <si>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</si>
  <si>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</si>
  <si>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</si>
  <si>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</si>
  <si>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</si>
  <si>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</si>
  <si>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</si>
  <si>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</si>
  <si>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</si>
  <si>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</si>
  <si>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</si>
  <si>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</si>
  <si>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</si>
  <si>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</si>
  <si>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</si>
  <si>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</si>
  <si>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</si>
  <si>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</si>
  <si>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</si>
  <si>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</si>
  <si>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</si>
  <si>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</si>
  <si>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</si>
  <si>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</si>
  <si>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</si>
  <si>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</si>
  <si>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</si>
  <si>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</si>
  <si>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</si>
  <si>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</si>
  <si>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</si>
  <si>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</si>
  <si>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</si>
  <si>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</si>
  <si>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</si>
  <si>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</si>
  <si>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</si>
  <si>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</si>
  <si>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</si>
  <si>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</si>
  <si>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</si>
  <si>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</si>
  <si>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</si>
  <si>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</si>
  <si>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</si>
  <si>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</si>
  <si>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</si>
  <si>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</si>
  <si>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</si>
  <si>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</si>
  <si>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</si>
  <si>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</si>
  <si>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</si>
  <si>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</si>
  <si>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</si>
  <si>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</si>
  <si>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</si>
  <si>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</si>
  <si>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</si>
  <si>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</si>
  <si>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</si>
  <si>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</si>
  <si>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</si>
  <si>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</si>
  <si>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</si>
  <si>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</si>
  <si>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</si>
  <si>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</si>
  <si>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</si>
  <si>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</si>
  <si>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</si>
  <si>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</si>
  <si>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</si>
  <si>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</si>
  <si>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</si>
  <si>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</si>
  <si>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</si>
  <si>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</si>
  <si>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</si>
  <si>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</si>
  <si>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</si>
  <si>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</si>
  <si>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</si>
  <si>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</si>
  <si>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</si>
  <si>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</si>
  <si>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</si>
  <si>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</si>
  <si>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</si>
  <si>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</si>
  <si>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</si>
  <si>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</si>
  <si>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</si>
  <si>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</si>
  <si>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</si>
  <si>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</si>
  <si>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</si>
  <si>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</si>
  <si>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</si>
  <si>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</si>
  <si>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</si>
  <si>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</si>
  <si>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</si>
  <si>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</si>
  <si>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</si>
  <si>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</si>
  <si>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</si>
  <si>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</si>
  <si>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</si>
  <si>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</si>
  <si>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</si>
  <si>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</si>
  <si>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</si>
  <si>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</si>
  <si>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</si>
  <si>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</si>
  <si>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</si>
  <si>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</si>
  <si>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</si>
  <si>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</si>
  <si>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</si>
  <si>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</si>
  <si>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</si>
  <si>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</si>
  <si>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</si>
  <si>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</si>
  <si>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</si>
  <si>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</si>
  <si>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</si>
  <si>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</si>
  <si>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</si>
  <si>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</si>
  <si>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</si>
  <si>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</si>
  <si>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</si>
  <si>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</si>
  <si>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</si>
  <si>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</si>
  <si>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</si>
  <si>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</si>
  <si>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</si>
  <si>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</si>
  <si>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</si>
  <si>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</si>
  <si>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</si>
  <si>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</si>
  <si>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</si>
  <si>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</si>
  <si>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</si>
  <si>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</si>
  <si>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</si>
  <si>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</si>
  <si>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</si>
  <si>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</si>
  <si>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</si>
  <si>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</si>
  <si>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</si>
  <si>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</si>
  <si>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</si>
  <si>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</si>
  <si>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</si>
  <si>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</si>
  <si>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</si>
  <si>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</si>
  <si>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</si>
  <si>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</si>
  <si>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</si>
  <si>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</si>
  <si>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</si>
  <si>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</si>
  <si>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</si>
  <si>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</si>
  <si>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</si>
  <si>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</si>
  <si>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</si>
  <si>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</si>
  <si>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</si>
  <si>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</si>
  <si>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</si>
  <si>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</si>
  <si>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</si>
  <si>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</si>
  <si>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</si>
  <si>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</si>
  <si>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</si>
  <si>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</si>
  <si>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</si>
  <si>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</si>
  <si>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</si>
  <si>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</si>
  <si>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</si>
  <si>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</si>
  <si>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</si>
  <si>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</si>
  <si>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</si>
  <si>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</si>
  <si>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</si>
  <si>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</si>
  <si>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</si>
  <si>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</si>
  <si>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</si>
  <si>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</si>
  <si>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</si>
  <si>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</si>
  <si>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</si>
  <si>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</si>
  <si>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</si>
  <si>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</si>
  <si>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</si>
  <si>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</si>
  <si>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</si>
  <si>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</si>
  <si>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</si>
  <si>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</si>
  <si>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</si>
  <si>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</si>
  <si>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</si>
  <si>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</si>
  <si>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</si>
  <si>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</si>
  <si>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</si>
  <si>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</si>
  <si>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</si>
  <si>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</si>
  <si>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</si>
  <si>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</si>
  <si>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</si>
  <si>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</si>
  <si>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</si>
  <si>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</si>
  <si>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</si>
  <si>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</si>
  <si>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</si>
  <si>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</si>
  <si>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</si>
  <si>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</si>
  <si>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</si>
  <si>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</si>
  <si>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</si>
  <si>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</si>
  <si>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</si>
  <si>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</si>
  <si>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</si>
  <si>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</si>
  <si>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</si>
  <si>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</si>
  <si>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</si>
  <si>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</si>
  <si>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</si>
  <si>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</si>
  <si>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</si>
  <si>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</si>
  <si>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</si>
  <si>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</si>
  <si>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</si>
  <si>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</si>
  <si>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</si>
  <si>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</si>
  <si>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</si>
  <si>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</si>
  <si>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</si>
  <si>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</si>
  <si>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</si>
  <si>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</si>
  <si>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</si>
  <si>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</si>
  <si>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</si>
  <si>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</si>
  <si>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</si>
  <si>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</si>
  <si>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</si>
  <si>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</si>
  <si>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</si>
  <si>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</si>
  <si>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</si>
  <si>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</si>
  <si>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</si>
  <si>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</si>
  <si>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</si>
  <si>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</si>
  <si>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</si>
  <si>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</si>
  <si>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</si>
  <si>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</si>
  <si>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</si>
  <si>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</si>
  <si>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</si>
  <si>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</si>
  <si>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</si>
  <si>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</si>
  <si>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</si>
  <si>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</si>
  <si>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</si>
  <si>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</si>
  <si>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</si>
  <si>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</si>
  <si>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</si>
  <si>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</si>
  <si>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</si>
  <si>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</si>
  <si>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</si>
  <si>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</si>
  <si>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</si>
  <si>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</si>
  <si>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</si>
  <si>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</si>
  <si>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</si>
  <si>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</si>
  <si>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</si>
  <si>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</si>
  <si>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</si>
  <si>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</si>
  <si>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</si>
  <si>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</si>
  <si>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</si>
  <si>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</si>
  <si>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</si>
  <si>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</si>
  <si>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</si>
  <si>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</si>
  <si>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</si>
  <si>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</si>
  <si>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</si>
  <si>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</si>
  <si>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</si>
  <si>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</si>
  <si>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</si>
  <si>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</si>
  <si>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</si>
  <si>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</si>
  <si>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</si>
  <si>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</si>
  <si>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</si>
  <si>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</si>
  <si>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</si>
  <si>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</si>
  <si>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</si>
  <si>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</si>
  <si>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</si>
  <si>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</si>
  <si>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</si>
  <si>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</si>
  <si>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</si>
  <si>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</si>
  <si>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</si>
  <si>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</si>
  <si>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</si>
  <si>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</si>
  <si>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</si>
  <si>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</si>
  <si>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</si>
  <si>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</si>
  <si>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</si>
  <si>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</si>
  <si>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</si>
  <si>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</si>
  <si>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</si>
  <si>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</si>
  <si>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</si>
  <si>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</si>
  <si>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</si>
  <si>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</si>
  <si>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</si>
  <si>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</si>
  <si>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</si>
  <si>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</si>
  <si>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</si>
  <si>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</si>
  <si>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</si>
  <si>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</si>
  <si>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</si>
  <si>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</si>
  <si>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</si>
  <si>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</si>
  <si>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</si>
  <si>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</si>
  <si>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</si>
  <si>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</si>
  <si>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</si>
  <si>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</si>
  <si>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</si>
  <si>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</si>
  <si>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</si>
  <si>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</si>
  <si>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</si>
  <si>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</si>
  <si>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</si>
  <si>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</si>
  <si>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</si>
  <si>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</si>
  <si>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</si>
  <si>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</si>
  <si>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</si>
  <si>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</si>
  <si>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</si>
  <si>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</si>
  <si>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</si>
  <si>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</si>
  <si>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</si>
  <si>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</si>
  <si>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</si>
  <si>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</si>
  <si>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</si>
  <si>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</si>
  <si>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</si>
  <si>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</si>
  <si>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</si>
  <si>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</si>
  <si>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</si>
  <si>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</si>
  <si>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</si>
  <si>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</si>
  <si>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</si>
  <si>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</si>
  <si>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</si>
  <si>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</si>
  <si>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</si>
  <si>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</si>
  <si>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</si>
  <si>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</si>
  <si>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</si>
  <si>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</si>
  <si>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</si>
  <si>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</si>
  <si>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</si>
  <si>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</si>
  <si>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</si>
  <si>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</si>
  <si>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</si>
  <si>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</si>
  <si>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</si>
  <si>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</si>
  <si>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</si>
  <si>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</si>
  <si>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</si>
  <si>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</si>
  <si>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</si>
  <si>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</si>
  <si>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</si>
  <si>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</si>
  <si>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</si>
  <si>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</si>
  <si>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</si>
  <si>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</si>
  <si>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</si>
  <si>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</si>
  <si>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</si>
  <si>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</si>
  <si>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</si>
  <si>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</si>
  <si>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</si>
  <si>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</si>
  <si>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</si>
  <si>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</si>
  <si>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</si>
  <si>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</si>
  <si>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</si>
  <si>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</si>
  <si>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</si>
  <si>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</si>
  <si>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</si>
  <si>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</si>
  <si>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</si>
  <si>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</si>
  <si>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</si>
  <si>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</si>
  <si>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</si>
  <si>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</si>
  <si>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</si>
  <si>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</si>
  <si>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</si>
  <si>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</si>
  <si>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</si>
  <si>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</si>
  <si>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</si>
  <si>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</si>
  <si>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</si>
  <si>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</si>
  <si>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</si>
  <si>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</si>
  <si>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</si>
  <si>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</si>
  <si>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</si>
  <si>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</si>
  <si>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</si>
  <si>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</si>
  <si>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</si>
  <si>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</si>
  <si>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</si>
  <si>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</si>
  <si>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</si>
  <si>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</si>
  <si>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</si>
  <si>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</si>
  <si>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</si>
  <si>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</si>
  <si>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</si>
  <si>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</si>
  <si>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</si>
  <si>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</si>
  <si>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</si>
  <si>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</si>
  <si>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</si>
  <si>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</si>
  <si>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</si>
  <si>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</si>
  <si>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</si>
  <si>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</si>
  <si>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</si>
  <si>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</si>
  <si>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</si>
  <si>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</si>
  <si>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</si>
  <si>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</si>
  <si>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</si>
  <si>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</si>
  <si>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</si>
  <si>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</si>
  <si>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</si>
  <si>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</si>
  <si>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</si>
  <si>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</si>
  <si>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</si>
  <si>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</si>
  <si>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</si>
  <si>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</si>
  <si>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</si>
  <si>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</si>
  <si>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</si>
  <si>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</si>
  <si>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</si>
  <si>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</si>
  <si>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</si>
  <si>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</si>
  <si>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</si>
  <si>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</si>
  <si>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</si>
  <si>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</si>
  <si>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</si>
  <si>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</si>
  <si>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</si>
  <si>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</si>
  <si>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</si>
  <si>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</si>
  <si>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</si>
  <si>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</si>
  <si>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</si>
  <si>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</si>
  <si>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</si>
  <si>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</si>
  <si>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</si>
  <si>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</si>
  <si>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</si>
  <si>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</si>
  <si>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</si>
  <si>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</si>
  <si>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</si>
  <si>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</si>
  <si>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</si>
  <si>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</si>
  <si>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</si>
  <si>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</si>
  <si>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</si>
  <si>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</si>
  <si>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</si>
  <si>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</si>
  <si>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</si>
  <si>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</si>
  <si>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</si>
  <si>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</si>
  <si>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</si>
  <si>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</si>
  <si>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</si>
  <si>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</si>
  <si>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</si>
  <si>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</si>
  <si>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</si>
  <si>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</si>
  <si>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</si>
  <si>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</si>
  <si>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</si>
  <si>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</si>
  <si>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</si>
  <si>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</si>
  <si>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</si>
  <si>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</si>
  <si>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</si>
  <si>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</si>
  <si>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</si>
  <si>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</si>
  <si>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</si>
  <si>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</si>
  <si>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</si>
  <si>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</si>
  <si>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</si>
  <si>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</si>
  <si>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</si>
  <si>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</si>
  <si>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</si>
  <si>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</si>
  <si>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</si>
  <si>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</si>
  <si>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</si>
  <si>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</si>
  <si>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</si>
  <si>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</si>
  <si>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</si>
  <si>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</si>
  <si>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</si>
  <si>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</si>
  <si>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</si>
  <si>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</si>
  <si>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</si>
  <si>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</si>
  <si>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</si>
  <si>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</si>
  <si>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</si>
  <si>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</si>
  <si>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</si>
  <si>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</si>
  <si>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</si>
  <si>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</si>
  <si>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</si>
  <si>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</si>
  <si>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</si>
  <si>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</si>
  <si>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</si>
  <si>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</si>
  <si>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</si>
  <si>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</si>
  <si>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</si>
  <si>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</si>
  <si>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</si>
  <si>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</si>
  <si>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</si>
  <si>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</si>
  <si>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</si>
  <si>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</si>
  <si>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</si>
  <si>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</si>
  <si>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</si>
  <si>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</si>
  <si>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</si>
  <si>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</si>
  <si>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</si>
  <si>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</si>
  <si>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</si>
  <si>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</si>
  <si>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</si>
  <si>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</si>
  <si>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</si>
  <si>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</si>
  <si>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</si>
  <si>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</si>
  <si>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</si>
  <si>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</si>
  <si>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</si>
  <si>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</si>
  <si>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</si>
  <si>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</si>
  <si>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</si>
  <si>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</si>
  <si>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</si>
  <si>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</si>
  <si>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</si>
  <si>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</si>
  <si>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</si>
  <si>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</si>
  <si>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</si>
  <si>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</si>
  <si>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</si>
  <si>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</si>
  <si>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</si>
  <si>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</si>
  <si>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</si>
  <si>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</si>
  <si>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</si>
  <si>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</si>
  <si>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</si>
  <si>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</si>
  <si>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</si>
  <si>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</si>
  <si>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</si>
  <si>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</si>
  <si>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</si>
  <si>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</si>
  <si>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</si>
  <si>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</si>
  <si>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</si>
  <si>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</si>
  <si>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</si>
  <si>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</si>
  <si>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</si>
  <si>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</si>
  <si>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</si>
  <si>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</si>
  <si>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</si>
  <si>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</si>
  <si>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</si>
  <si>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</si>
  <si>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</si>
  <si>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</si>
  <si>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</si>
  <si>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</si>
  <si>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</si>
  <si>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</si>
  <si>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</si>
  <si>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</si>
  <si>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</si>
  <si>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</si>
  <si>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</si>
  <si>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</si>
  <si>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</si>
  <si>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</si>
  <si>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</si>
  <si>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</si>
  <si>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</si>
  <si>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</si>
  <si>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</si>
  <si>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</si>
  <si>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</si>
  <si>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</si>
  <si>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</si>
  <si>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</si>
  <si>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</si>
  <si>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</si>
  <si>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</si>
  <si>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</si>
  <si>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</si>
  <si>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</si>
  <si>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</si>
  <si>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</si>
  <si>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</si>
  <si>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</si>
  <si>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</si>
  <si>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</si>
  <si>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</si>
  <si>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</si>
  <si>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</si>
  <si>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</si>
  <si>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</si>
  <si>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</si>
  <si>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</si>
  <si>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</si>
  <si>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</si>
  <si>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</si>
  <si>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</si>
  <si>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</si>
  <si>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</si>
  <si>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</si>
  <si>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</si>
  <si>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</si>
  <si>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</si>
  <si>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</si>
  <si>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</si>
  <si>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</si>
  <si>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</si>
  <si>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</si>
  <si>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</si>
  <si>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</si>
  <si>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</si>
  <si>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</si>
  <si>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</si>
  <si>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</si>
  <si>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</si>
  <si>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</si>
  <si>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</si>
  <si>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</si>
  <si>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</si>
  <si>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</si>
  <si>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</si>
  <si>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</si>
  <si>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</si>
  <si>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</si>
  <si>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</si>
  <si>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</si>
  <si>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</si>
  <si>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</si>
  <si>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</si>
  <si>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</si>
  <si>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</si>
  <si>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</si>
  <si>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</si>
  <si>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</si>
  <si>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</si>
  <si>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</si>
  <si>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</si>
  <si>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</si>
  <si>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</si>
  <si>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</si>
  <si>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</si>
  <si>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</si>
  <si>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</si>
  <si>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</si>
  <si>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</si>
  <si>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</si>
  <si>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</si>
  <si>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</si>
  <si>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</si>
  <si>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</si>
  <si>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</si>
  <si>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</si>
  <si>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</si>
  <si>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</si>
  <si>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</si>
  <si>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</si>
  <si>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</si>
  <si>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</si>
  <si>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</si>
  <si>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</si>
  <si>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</si>
  <si>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</si>
  <si>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</si>
  <si>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</si>
  <si>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</si>
  <si>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</si>
  <si>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</si>
  <si>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</si>
  <si>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</si>
  <si>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</si>
  <si>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</si>
  <si>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</si>
  <si>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</si>
  <si>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</si>
  <si>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</si>
  <si>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</si>
  <si>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</si>
  <si>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</si>
  <si>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</si>
  <si>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</si>
  <si>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</si>
  <si>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</si>
  <si>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</si>
  <si>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</si>
  <si>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</si>
  <si>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</si>
  <si>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</si>
  <si>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</si>
  <si>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</si>
  <si>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</si>
  <si>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</si>
  <si>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</si>
  <si>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</si>
  <si>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</si>
  <si>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</si>
  <si>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</si>
  <si>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</si>
  <si>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</si>
  <si>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</si>
  <si>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</si>
  <si>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</si>
  <si>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</si>
  <si>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</si>
  <si>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</si>
  <si>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</si>
  <si>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</si>
  <si>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</si>
  <si>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</si>
  <si>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</si>
  <si>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</si>
  <si>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</si>
  <si>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</si>
  <si>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</si>
  <si>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</si>
  <si>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</si>
  <si>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</si>
  <si>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</si>
  <si>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</si>
  <si>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</si>
  <si>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</si>
  <si>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</si>
  <si>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</si>
  <si>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</si>
  <si>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</si>
  <si>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</si>
  <si>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</si>
  <si>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</si>
  <si>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</si>
  <si>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</si>
  <si>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</si>
  <si>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</si>
  <si>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</si>
  <si>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</si>
  <si>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</si>
  <si>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</si>
  <si>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</si>
  <si>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</si>
  <si>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</si>
  <si>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</si>
  <si>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</si>
  <si>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</si>
  <si>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</si>
  <si>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</si>
  <si>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</si>
  <si>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</si>
  <si>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</si>
  <si>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</si>
  <si>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</si>
  <si>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</si>
  <si>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</si>
  <si>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</si>
  <si>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</si>
  <si>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</si>
  <si>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</si>
  <si>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</si>
  <si>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</si>
  <si>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</si>
  <si>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</si>
  <si>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</si>
  <si>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</si>
  <si>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</si>
  <si>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</si>
  <si>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</si>
  <si>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</si>
  <si>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</si>
  <si>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</si>
  <si>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</si>
  <si>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</si>
  <si>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</si>
  <si>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</si>
  <si>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</si>
  <si>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</si>
  <si>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</si>
  <si>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</si>
  <si>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</si>
  <si>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</si>
  <si>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</si>
  <si>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</si>
  <si>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</si>
  <si>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</si>
  <si>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</si>
  <si>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</si>
  <si>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</si>
  <si>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</si>
  <si>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</si>
  <si>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</si>
  <si>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</si>
  <si>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</si>
  <si>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</si>
  <si>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</si>
  <si>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</si>
  <si>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</si>
  <si>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</si>
  <si>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</si>
  <si>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</si>
  <si>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</si>
  <si>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</si>
  <si>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</si>
  <si>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</si>
  <si>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</si>
  <si>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</si>
  <si>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</si>
  <si>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</si>
  <si>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</si>
  <si>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</si>
  <si>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</si>
  <si>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</si>
  <si>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</si>
  <si>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</si>
  <si>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</si>
  <si>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</si>
  <si>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</si>
  <si>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</si>
  <si>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</si>
  <si>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</si>
  <si>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</si>
  <si>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</si>
  <si>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</si>
  <si>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</si>
  <si>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</si>
  <si>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</si>
  <si>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</si>
  <si>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</si>
  <si>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</si>
  <si>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</si>
  <si>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</si>
  <si>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</si>
  <si>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</si>
  <si>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</si>
  <si>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</si>
  <si>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</si>
  <si>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</si>
  <si>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</si>
  <si>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</si>
  <si>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</si>
  <si>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</si>
  <si>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</si>
  <si>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</si>
  <si>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</si>
  <si>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</si>
  <si>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</si>
  <si>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</si>
  <si>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</si>
  <si>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</si>
  <si>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</si>
  <si>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</si>
  <si>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</si>
  <si>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</si>
  <si>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</si>
  <si>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</si>
  <si>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</si>
  <si>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</si>
  <si>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</si>
  <si>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</si>
  <si>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</si>
  <si>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</si>
  <si>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</si>
  <si>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</si>
  <si>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</si>
  <si>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</si>
  <si>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</si>
  <si>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</si>
  <si>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</si>
  <si>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</si>
  <si>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</si>
  <si>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</si>
  <si>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</si>
  <si>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</si>
  <si>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</si>
  <si>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</si>
  <si>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</si>
  <si>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</si>
  <si>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</si>
  <si>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</si>
  <si>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</si>
  <si>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</si>
  <si>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</si>
  <si>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</si>
  <si>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</si>
  <si>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</si>
  <si>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</si>
  <si>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</si>
  <si>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</si>
  <si>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</si>
  <si>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</si>
  <si>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</si>
  <si>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</si>
  <si>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</si>
  <si>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</si>
  <si>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</si>
  <si>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</si>
  <si>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</si>
  <si>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</si>
  <si>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</si>
  <si>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</si>
  <si>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</si>
  <si>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</si>
  <si>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</si>
  <si>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</si>
  <si>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</si>
  <si>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</si>
  <si>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</si>
  <si>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</si>
  <si>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</si>
  <si>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</si>
  <si>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</si>
  <si>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</si>
  <si>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</si>
  <si>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</si>
  <si>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</si>
  <si>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</si>
  <si>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</si>
  <si>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</si>
  <si>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</si>
  <si>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</si>
  <si>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</si>
  <si>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</si>
  <si>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</si>
  <si>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</si>
  <si>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</si>
  <si>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</si>
  <si>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</si>
  <si>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</si>
  <si>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</si>
  <si>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</si>
  <si>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</si>
  <si>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</si>
  <si>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</si>
  <si>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</si>
  <si>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</si>
  <si>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</si>
  <si>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</si>
  <si>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</si>
  <si>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</si>
  <si>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</si>
  <si>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</si>
  <si>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</si>
  <si>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</si>
  <si>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</si>
  <si>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</si>
  <si>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</si>
  <si>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</si>
  <si>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</si>
  <si>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</si>
  <si>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</si>
  <si>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</si>
  <si>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</si>
  <si>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</si>
  <si>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</si>
  <si>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</si>
  <si>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</si>
  <si>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</si>
  <si>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</si>
  <si>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</si>
  <si>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</si>
  <si>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</si>
  <si>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</si>
  <si>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</si>
  <si>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</si>
  <si>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</si>
  <si>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</si>
  <si>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</si>
  <si>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</si>
  <si>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</si>
  <si>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</si>
  <si>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</si>
  <si>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</si>
  <si>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</si>
  <si>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</si>
  <si>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</si>
  <si>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</si>
  <si>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</si>
  <si>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</si>
  <si>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</si>
  <si>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</si>
  <si>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</si>
  <si>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</si>
  <si>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</si>
  <si>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</si>
  <si>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</si>
  <si>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</si>
  <si>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</si>
  <si>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</si>
  <si>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</si>
  <si>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</si>
  <si>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</si>
  <si>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</si>
  <si>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</si>
  <si>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</si>
  <si>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</si>
  <si>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</si>
  <si>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</si>
  <si>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</si>
  <si>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</si>
  <si>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</si>
  <si>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</si>
  <si>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</si>
  <si>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</si>
  <si>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</si>
  <si>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</si>
  <si>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</si>
  <si>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</si>
  <si>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</si>
  <si>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</si>
  <si>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</si>
  <si>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</si>
  <si>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</si>
  <si>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</si>
  <si>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</si>
  <si>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</si>
  <si>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</si>
  <si>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</si>
  <si>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</si>
  <si>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</si>
  <si>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</si>
  <si>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</si>
  <si>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</si>
  <si>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</si>
  <si>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</si>
  <si>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</si>
  <si>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</si>
  <si>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</si>
  <si>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</si>
  <si>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</si>
  <si>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</si>
  <si>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</si>
  <si>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</si>
  <si>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</si>
  <si>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</si>
  <si>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</si>
  <si>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</si>
  <si>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</si>
  <si>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</si>
  <si>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</si>
  <si>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</si>
  <si>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</si>
  <si>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</si>
  <si>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</si>
  <si>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</si>
  <si>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</si>
  <si>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</si>
  <si>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</si>
  <si>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</si>
  <si>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</si>
  <si>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</si>
  <si>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</si>
  <si>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</si>
  <si>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</si>
  <si>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</si>
  <si>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</si>
  <si>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</si>
  <si>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</si>
  <si>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</si>
  <si>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</si>
  <si>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</si>
  <si>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</si>
  <si>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</si>
  <si>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</si>
  <si>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</si>
  <si>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</si>
  <si>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</si>
  <si>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</si>
  <si>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</si>
  <si>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</si>
  <si>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</si>
  <si>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</si>
  <si>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</si>
  <si>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</si>
  <si>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</si>
  <si>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</si>
  <si>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</si>
  <si>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</si>
  <si>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</si>
  <si>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</si>
  <si>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</si>
  <si>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</si>
  <si>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</si>
  <si>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</si>
  <si>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</si>
  <si>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</si>
  <si>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</si>
  <si>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</si>
  <si>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</si>
  <si>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</si>
  <si>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</si>
  <si>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</si>
  <si>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</si>
  <si>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</si>
  <si>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</si>
  <si>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</si>
  <si>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</si>
  <si>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</si>
  <si>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</si>
  <si>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</si>
  <si>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</si>
  <si>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</si>
  <si>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</si>
  <si>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</si>
  <si>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</si>
  <si>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</si>
  <si>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</si>
  <si>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</si>
  <si>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</si>
  <si>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</si>
  <si>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</si>
  <si>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</si>
  <si>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</si>
  <si>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</si>
  <si>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</si>
  <si>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</si>
  <si>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</si>
  <si>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</si>
  <si>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</si>
  <si>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</si>
  <si>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</si>
  <si>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</si>
  <si>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</si>
  <si>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</si>
  <si>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</si>
  <si>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</si>
  <si>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</si>
  <si>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</si>
  <si>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</si>
  <si>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</si>
  <si>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</si>
  <si>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</si>
  <si>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</si>
  <si>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</si>
  <si>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</si>
  <si>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</si>
  <si>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</si>
  <si>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</si>
  <si>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</si>
  <si>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</si>
  <si>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</si>
  <si>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</si>
  <si>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</si>
  <si>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</si>
  <si>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</si>
  <si>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</si>
  <si>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</si>
  <si>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</si>
  <si>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</si>
  <si>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</si>
  <si>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</si>
  <si>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</si>
  <si>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</si>
  <si>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</si>
  <si>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</si>
  <si>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</si>
  <si>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</si>
  <si>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</si>
  <si>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</si>
  <si>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</si>
  <si>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</si>
  <si>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</si>
  <si>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</si>
  <si>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</si>
  <si>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</si>
  <si>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</si>
  <si>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</si>
  <si>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</si>
  <si>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</si>
  <si>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</si>
  <si>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</si>
  <si>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</si>
  <si>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</si>
  <si>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</si>
  <si>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</si>
  <si>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</si>
  <si>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</si>
  <si>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</si>
  <si>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</si>
  <si>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</si>
  <si>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</si>
  <si>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</si>
  <si>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</si>
  <si>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</si>
  <si>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</si>
  <si>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</si>
  <si>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</si>
  <si>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</si>
  <si>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</si>
  <si>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</si>
  <si>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</si>
  <si>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</si>
  <si>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</si>
  <si>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</si>
  <si>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</si>
  <si>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</si>
  <si>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</si>
  <si>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</si>
  <si>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</si>
  <si>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</si>
  <si>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</si>
  <si>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</si>
  <si>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</si>
  <si>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</si>
  <si>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</si>
  <si>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</si>
  <si>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</si>
  <si>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</si>
  <si>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</si>
  <si>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</si>
  <si>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</si>
  <si>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</si>
  <si>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</si>
  <si>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</si>
  <si>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</si>
  <si>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</si>
  <si>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</si>
  <si>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</si>
  <si>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</si>
  <si>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</si>
  <si>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</si>
  <si>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</si>
  <si>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</si>
  <si>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</si>
  <si>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</si>
  <si>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</si>
  <si>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</si>
  <si>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</si>
  <si>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</si>
  <si>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</si>
  <si>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</si>
  <si>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</si>
  <si>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</si>
  <si>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</si>
  <si>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</si>
  <si>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</si>
  <si>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</si>
  <si>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</si>
  <si>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</si>
  <si>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</si>
  <si>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</si>
  <si>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</si>
  <si>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</si>
  <si>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</si>
  <si>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</si>
  <si>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</si>
  <si>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</si>
  <si>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</si>
  <si>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</si>
  <si>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</si>
  <si>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</si>
  <si>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</si>
  <si>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</si>
  <si>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</si>
  <si>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</si>
  <si>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</si>
  <si>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</si>
  <si>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</si>
  <si>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</si>
  <si>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</si>
  <si>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</si>
  <si>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</si>
  <si>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</si>
  <si>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</si>
  <si>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</si>
  <si>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</si>
  <si>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</si>
  <si>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</si>
  <si>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</si>
  <si>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</si>
  <si>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</si>
  <si>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</si>
  <si>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</si>
  <si>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</si>
  <si>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</si>
  <si>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</si>
  <si>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</si>
  <si>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</si>
  <si>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</si>
  <si>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</si>
  <si>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</si>
  <si>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</si>
  <si>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</si>
  <si>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</si>
  <si>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</si>
  <si>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</si>
  <si>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</si>
  <si>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</si>
  <si>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</si>
  <si>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</si>
  <si>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</si>
  <si>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</si>
  <si>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</si>
  <si>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</si>
  <si>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</si>
  <si>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</si>
  <si>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</si>
  <si>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</si>
  <si>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</si>
  <si>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</si>
  <si>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</si>
  <si>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</si>
  <si>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</si>
  <si>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</si>
  <si>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</si>
  <si>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</si>
  <si>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</si>
  <si>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</si>
  <si>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</si>
  <si>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</si>
  <si>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</si>
  <si>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</si>
  <si>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</si>
  <si>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</si>
  <si>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</si>
  <si>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</si>
  <si>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</si>
  <si>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</si>
  <si>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</si>
  <si>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</si>
  <si>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</si>
  <si>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</si>
  <si>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</si>
  <si>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</si>
  <si>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</si>
  <si>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</si>
  <si>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</si>
  <si>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</si>
  <si>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</si>
  <si>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</si>
  <si>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</si>
  <si>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</si>
  <si>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</si>
  <si>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</si>
  <si>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</si>
  <si>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</si>
  <si>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</si>
  <si>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</si>
  <si>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</si>
  <si>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</si>
  <si>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</si>
  <si>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</si>
  <si>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</si>
  <si>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</si>
  <si>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</si>
  <si>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</si>
  <si>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</si>
  <si>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</si>
  <si>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</si>
  <si>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</si>
  <si>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</si>
  <si>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</si>
  <si>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</si>
  <si>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</si>
  <si>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</si>
  <si>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</si>
  <si>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</si>
  <si>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</si>
  <si>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</si>
  <si>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</si>
  <si>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</si>
  <si>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</si>
  <si>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</si>
  <si>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</si>
  <si>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</si>
  <si>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</si>
  <si>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</si>
  <si>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</si>
  <si>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</si>
  <si>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</si>
  <si>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</si>
  <si>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</si>
  <si>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</si>
  <si>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</si>
  <si>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</si>
  <si>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</si>
  <si>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</si>
  <si>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</si>
  <si>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</si>
  <si>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</si>
  <si>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</si>
  <si>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</si>
  <si>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</si>
  <si>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</si>
  <si>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</si>
  <si>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</si>
  <si>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</si>
  <si>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</si>
  <si>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</si>
  <si>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</si>
  <si>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</si>
  <si>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</si>
  <si>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</si>
  <si>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</si>
  <si>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</si>
  <si>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</si>
  <si>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</si>
  <si>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</si>
  <si>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</si>
  <si>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</si>
  <si>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</si>
  <si>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</si>
  <si>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</si>
  <si>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</si>
  <si>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</si>
  <si>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</si>
  <si>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</si>
  <si>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</si>
  <si>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</si>
  <si>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</si>
  <si>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</si>
  <si>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</si>
  <si>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</si>
  <si>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</si>
  <si>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</si>
  <si>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</si>
  <si>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</si>
  <si>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</si>
  <si>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</si>
  <si>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</si>
  <si>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</si>
  <si>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</si>
  <si>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</si>
  <si>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</si>
  <si>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</si>
  <si>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</si>
  <si>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</si>
  <si>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</si>
  <si>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</si>
  <si>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</si>
  <si>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</si>
  <si>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</si>
  <si>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</si>
  <si>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</si>
  <si>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</si>
  <si>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</si>
  <si>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</si>
  <si>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</si>
  <si>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</si>
  <si>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</si>
  <si>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</si>
  <si>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</si>
  <si>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</si>
  <si>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</si>
  <si>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</si>
  <si>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</si>
  <si>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</si>
  <si>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</si>
  <si>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</si>
  <si>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</si>
  <si>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</si>
  <si>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</si>
  <si>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</si>
  <si>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</si>
  <si>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</si>
  <si>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</si>
  <si>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</si>
  <si>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</si>
  <si>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</si>
  <si>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</si>
  <si>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</si>
  <si>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</si>
  <si>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</si>
  <si>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</si>
  <si>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</si>
  <si>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</si>
  <si>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</si>
  <si>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</si>
  <si>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</si>
  <si>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</si>
  <si>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</si>
  <si>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</si>
  <si>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</si>
  <si>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</si>
  <si>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</si>
  <si>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</si>
  <si>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</si>
  <si>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</si>
  <si>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</si>
  <si>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</si>
  <si>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</si>
  <si>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</si>
  <si>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</si>
  <si>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</si>
  <si>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</si>
  <si>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</si>
  <si>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</si>
  <si>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</si>
  <si>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</si>
  <si>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</si>
  <si>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</si>
  <si>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</si>
  <si>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</si>
  <si>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</si>
  <si>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</si>
  <si>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</si>
  <si>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</si>
  <si>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</si>
  <si>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</si>
  <si>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</si>
  <si>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</si>
  <si>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</si>
  <si>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</si>
  <si>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</si>
  <si>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</si>
  <si>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</si>
  <si>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</si>
  <si>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</si>
  <si>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</si>
  <si>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</si>
  <si>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</si>
  <si>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</si>
  <si>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</si>
  <si>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</si>
  <si>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</si>
  <si>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</si>
  <si>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</si>
  <si>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</si>
  <si>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</si>
  <si>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</si>
  <si>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</si>
  <si>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</si>
  <si>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</si>
  <si>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</si>
  <si>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</si>
  <si>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</si>
  <si>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</si>
  <si>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</si>
  <si>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</si>
  <si>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</si>
  <si>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</si>
  <si>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</si>
  <si>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</si>
  <si>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</si>
  <si>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</si>
  <si>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</si>
  <si>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</si>
  <si>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</si>
  <si>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</si>
  <si>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</si>
  <si>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</si>
  <si>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</si>
  <si>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</si>
  <si>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</si>
  <si>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</si>
  <si>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</si>
  <si>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</si>
  <si>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</si>
  <si>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</si>
  <si>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</si>
  <si>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</si>
  <si>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</si>
  <si>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</si>
  <si>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</si>
  <si>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</si>
  <si>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</si>
  <si>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</si>
  <si>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</si>
  <si>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</si>
  <si>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</si>
  <si>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</si>
  <si>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</si>
  <si>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</si>
  <si>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</si>
  <si>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</si>
  <si>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</si>
  <si>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</si>
  <si>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</si>
  <si>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</si>
  <si>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</si>
  <si>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</si>
  <si>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</si>
  <si>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</si>
  <si>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</si>
  <si>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</si>
  <si>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</si>
  <si>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</si>
  <si>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</si>
  <si>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</si>
  <si>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</si>
  <si>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</si>
  <si>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</si>
  <si>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</si>
  <si>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</si>
  <si>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</si>
  <si>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</si>
  <si>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</si>
  <si>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</si>
  <si>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</si>
  <si>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</si>
  <si>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</si>
  <si>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</si>
  <si>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</si>
  <si>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</si>
  <si>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</si>
  <si>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</si>
  <si>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</si>
  <si>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</si>
  <si>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</si>
  <si>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</si>
  <si>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</si>
  <si>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</si>
  <si>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</si>
  <si>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</si>
  <si>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</si>
  <si>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</si>
  <si>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</si>
  <si>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</si>
  <si>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</si>
  <si>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</si>
  <si>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</si>
  <si>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</si>
  <si>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</si>
  <si>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</si>
  <si>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</si>
  <si>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</si>
  <si>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</si>
  <si>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</si>
  <si>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</si>
  <si>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</si>
  <si>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</si>
  <si>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</si>
  <si>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</si>
  <si>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</si>
  <si>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</si>
  <si>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</si>
  <si>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</si>
  <si>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</si>
  <si>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</si>
  <si>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</si>
  <si>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</si>
  <si>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</si>
  <si>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</si>
  <si>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</si>
  <si>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</si>
  <si>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</si>
  <si>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</si>
  <si>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</si>
  <si>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</si>
  <si>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</si>
  <si>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</si>
  <si>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</si>
  <si>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</si>
  <si>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</si>
  <si>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</si>
  <si>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</si>
  <si>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</si>
  <si>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</si>
  <si>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</si>
  <si>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</si>
  <si>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</si>
  <si>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</si>
  <si>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</si>
  <si>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</si>
  <si>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</si>
  <si>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</si>
  <si>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</si>
  <si>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</si>
  <si>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</si>
  <si>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</si>
  <si>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</si>
  <si>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</si>
  <si>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</si>
  <si>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</si>
  <si>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</si>
  <si>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</si>
  <si>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</si>
  <si>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</si>
  <si>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</si>
  <si>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</si>
  <si>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</si>
  <si>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</si>
  <si>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</si>
  <si>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</si>
  <si>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</si>
  <si>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</si>
  <si>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</si>
  <si>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</si>
  <si>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</si>
  <si>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</si>
  <si>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</si>
  <si>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</si>
  <si>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</si>
  <si>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</si>
  <si>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</si>
  <si>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</si>
  <si>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</si>
  <si>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</si>
  <si>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</si>
  <si>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</si>
  <si>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</si>
  <si>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</si>
  <si>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</si>
  <si>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</si>
  <si>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</si>
  <si>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</si>
  <si>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</si>
  <si>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</si>
  <si>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</si>
  <si>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</si>
  <si>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</si>
  <si>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</si>
  <si>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</si>
  <si>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</si>
  <si>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</si>
  <si>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</si>
  <si>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</si>
  <si>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</si>
  <si>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</si>
  <si>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</si>
  <si>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</si>
  <si>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</si>
  <si>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</si>
  <si>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</si>
  <si>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</si>
  <si>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</si>
  <si>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</si>
  <si>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</si>
  <si>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</si>
  <si>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</si>
  <si>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</si>
  <si>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</si>
  <si>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</si>
  <si>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</si>
  <si>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</si>
  <si>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</si>
  <si>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</si>
  <si>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</si>
  <si>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</si>
  <si>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</si>
  <si>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</si>
  <si>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</si>
  <si>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</si>
  <si>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</si>
  <si>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</si>
  <si>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</si>
  <si>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</si>
  <si>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</si>
  <si>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</si>
  <si>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</si>
  <si>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</si>
  <si>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</si>
  <si>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</si>
  <si>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</si>
  <si>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</si>
  <si>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</si>
  <si>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</si>
  <si>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</si>
  <si>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</si>
  <si>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</si>
  <si>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</si>
  <si>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</si>
  <si>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</si>
  <si>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</si>
  <si>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</si>
  <si>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</si>
  <si>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</si>
  <si>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</si>
  <si>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</si>
  <si>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</si>
  <si>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</si>
  <si>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</si>
  <si>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</si>
  <si>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</si>
  <si>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</si>
  <si>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</si>
  <si>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</si>
  <si>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</si>
  <si>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</si>
  <si>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</si>
  <si>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</si>
  <si>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</si>
  <si>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</si>
  <si>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</si>
  <si>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</si>
  <si>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</si>
  <si>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</si>
  <si>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</si>
  <si>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</si>
  <si>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</si>
  <si>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</si>
  <si>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</si>
  <si>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</si>
  <si>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</si>
  <si>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</si>
  <si>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</si>
  <si>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</si>
  <si>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</si>
  <si>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</si>
  <si>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</si>
  <si>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</si>
  <si>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</si>
  <si>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</si>
  <si>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</si>
  <si>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</si>
  <si>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</si>
  <si>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</si>
  <si>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</si>
  <si>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</si>
  <si>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</si>
  <si>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</si>
  <si>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</si>
  <si>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</si>
  <si>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</si>
  <si>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</si>
  <si>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</si>
  <si>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</si>
  <si>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</si>
  <si>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</si>
  <si>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</si>
  <si>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</si>
  <si>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</si>
  <si>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</si>
  <si>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</si>
  <si>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</si>
  <si>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</si>
  <si>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</si>
  <si>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</si>
  <si>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</si>
  <si>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</si>
  <si>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</si>
  <si>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</si>
  <si>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</si>
  <si>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</si>
  <si>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</si>
  <si>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</si>
  <si>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</si>
  <si>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</si>
  <si>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</si>
  <si>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</si>
  <si>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</si>
  <si>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</si>
  <si>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</si>
  <si>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</si>
  <si>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</si>
  <si>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</si>
  <si>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</si>
  <si>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</si>
  <si>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</si>
  <si>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</si>
  <si>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</si>
  <si>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</si>
  <si>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</si>
  <si>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</si>
  <si>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</si>
  <si>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</si>
  <si>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</si>
  <si>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</si>
  <si>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</si>
  <si>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</si>
  <si>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</si>
  <si>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</si>
  <si>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</si>
  <si>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</si>
  <si>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</si>
  <si>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</si>
  <si>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</si>
  <si>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</si>
  <si>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</si>
  <si>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</si>
  <si>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</si>
  <si>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</si>
  <si>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</si>
  <si>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</si>
  <si>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</si>
  <si>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</si>
  <si>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</si>
  <si>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</si>
  <si>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</si>
  <si>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</si>
  <si>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</si>
  <si>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</si>
  <si>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</si>
  <si>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</si>
  <si>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</si>
  <si>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</si>
  <si>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</si>
  <si>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</si>
  <si>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</si>
  <si>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</si>
  <si>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</si>
  <si>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</si>
  <si>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</si>
  <si>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</si>
  <si>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</si>
  <si>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</si>
  <si>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</si>
  <si>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</si>
  <si>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</si>
  <si>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</si>
  <si>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</si>
  <si>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</si>
  <si>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</si>
  <si>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</si>
  <si>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</si>
  <si>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</si>
  <si>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</si>
  <si>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</si>
  <si>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</si>
  <si>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</si>
  <si>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</si>
  <si>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</si>
  <si>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</si>
  <si>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</si>
  <si>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</si>
  <si>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</si>
  <si>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</si>
  <si>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</si>
  <si>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</si>
  <si>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</si>
  <si>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</si>
  <si>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</si>
  <si>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</si>
  <si>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</si>
  <si>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</si>
  <si>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</si>
  <si>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</si>
  <si>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</si>
  <si>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</si>
  <si>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</si>
  <si>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</si>
  <si>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</si>
  <si>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</si>
  <si>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</si>
  <si>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</si>
  <si>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</si>
  <si>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</si>
  <si>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</si>
  <si>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</si>
  <si>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</si>
  <si>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</si>
  <si>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</si>
  <si>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</si>
  <si>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</si>
  <si>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</si>
  <si>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</si>
  <si>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</si>
  <si>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</si>
  <si>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</si>
  <si>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</si>
  <si>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</si>
  <si>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</si>
  <si>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</si>
  <si>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</si>
  <si>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</si>
  <si>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</si>
  <si>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</si>
  <si>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</si>
  <si>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</si>
  <si>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</si>
  <si>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</si>
  <si>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</si>
  <si>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</si>
  <si>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</si>
  <si>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</si>
  <si>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</si>
  <si>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</si>
  <si>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</si>
  <si>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</si>
  <si>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</si>
  <si>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</si>
  <si>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</si>
  <si>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</si>
  <si>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</si>
  <si>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</si>
  <si>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</si>
  <si>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</si>
  <si>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</si>
  <si>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</si>
  <si>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</si>
  <si>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</si>
  <si>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</si>
  <si>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</si>
  <si>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</si>
  <si>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</si>
  <si>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</si>
  <si>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</si>
  <si>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</si>
  <si>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</si>
  <si>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</si>
  <si>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</si>
  <si>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</si>
  <si>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</si>
  <si>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</si>
  <si>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</si>
  <si>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</si>
  <si>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</si>
  <si>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</si>
  <si>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</si>
  <si>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</si>
  <si>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</si>
  <si>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</si>
  <si>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</si>
  <si>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</si>
  <si>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</si>
  <si>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</si>
  <si>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</si>
  <si>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</si>
  <si>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</si>
  <si>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</si>
  <si>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</si>
  <si>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</si>
  <si>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</si>
  <si>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</si>
  <si>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</si>
  <si>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</si>
  <si>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</si>
  <si>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</si>
  <si>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</si>
  <si>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</si>
  <si>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</si>
  <si>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</si>
  <si>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</si>
  <si>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</si>
  <si>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</si>
  <si>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</si>
  <si>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</si>
  <si>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</si>
  <si>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</si>
  <si>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</si>
  <si>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</si>
  <si>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</si>
  <si>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</si>
  <si>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</si>
  <si>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</si>
  <si>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</si>
  <si>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</si>
  <si>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</si>
  <si>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</si>
  <si>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</si>
  <si>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</si>
  <si>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</si>
  <si>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</si>
  <si>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</si>
  <si>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</si>
  <si>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</si>
  <si>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</si>
  <si>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</si>
  <si>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</si>
  <si>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</si>
  <si>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</si>
  <si>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</si>
  <si>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</si>
  <si>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</si>
  <si>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</si>
  <si>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</si>
  <si>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</si>
  <si>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</si>
  <si>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</si>
  <si>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</si>
  <si>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</si>
  <si>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</si>
  <si>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</si>
  <si>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</si>
  <si>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</si>
  <si>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</si>
  <si>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</si>
  <si>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</si>
  <si>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</si>
  <si>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</si>
  <si>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</si>
  <si>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</si>
  <si>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</si>
  <si>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</si>
  <si>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</si>
  <si>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</si>
  <si>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</si>
  <si>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</si>
  <si>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</si>
  <si>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</si>
  <si>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</si>
  <si>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</si>
  <si>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</si>
  <si>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</si>
  <si>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</si>
  <si>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</si>
  <si>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</si>
  <si>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</si>
  <si>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</si>
  <si>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</si>
  <si>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</si>
  <si>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</si>
  <si>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</si>
  <si>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</si>
  <si>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</si>
  <si>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</si>
  <si>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</si>
  <si>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</si>
  <si>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</si>
  <si>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</si>
  <si>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</si>
  <si>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</si>
  <si>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</si>
  <si>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</si>
  <si>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</si>
  <si>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</si>
  <si>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</si>
  <si>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</si>
  <si>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</si>
  <si>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</si>
  <si>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</si>
  <si>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</si>
  <si>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</si>
  <si>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</si>
  <si>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</si>
  <si>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</si>
  <si>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</si>
  <si>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</si>
  <si>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</si>
  <si>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</si>
  <si>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</si>
  <si>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</si>
  <si>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</si>
  <si>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</si>
  <si>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</si>
  <si>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</si>
  <si>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</si>
  <si>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</si>
  <si>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</si>
  <si>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</si>
  <si>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</si>
  <si>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</si>
  <si>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</si>
  <si>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</si>
  <si>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</si>
  <si>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</si>
  <si>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</si>
  <si>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</si>
  <si>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</si>
  <si>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</si>
  <si>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</si>
  <si>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</si>
  <si>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</si>
  <si>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</si>
  <si>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</si>
  <si>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</si>
  <si>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</si>
  <si>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</si>
  <si>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</si>
  <si>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</si>
  <si>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</si>
  <si>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</si>
  <si>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</si>
  <si>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</si>
  <si>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</si>
  <si>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</si>
  <si>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</si>
  <si>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</si>
  <si>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</si>
  <si>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</si>
  <si>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</si>
  <si>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</si>
  <si>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</si>
  <si>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</si>
  <si>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</si>
  <si>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</si>
  <si>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</si>
  <si>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</si>
  <si>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</si>
  <si>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</si>
  <si>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</si>
  <si>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</si>
  <si>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</si>
  <si>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</si>
  <si>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</si>
  <si>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</si>
  <si>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</si>
  <si>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</si>
  <si>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</si>
  <si>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</si>
  <si>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</si>
  <si>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</si>
  <si>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</si>
  <si>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</si>
  <si>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</si>
  <si>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</si>
  <si>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</si>
  <si>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</si>
  <si>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</si>
  <si>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</si>
  <si>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</si>
  <si>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</si>
  <si>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</si>
  <si>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</si>
  <si>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</si>
  <si>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</si>
  <si>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</si>
  <si>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</si>
  <si>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</si>
  <si>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</si>
  <si>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</si>
  <si>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</si>
  <si>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</si>
  <si>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</si>
  <si>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</si>
  <si>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</si>
  <si>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</si>
  <si>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</si>
  <si>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</si>
  <si>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</si>
  <si>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</si>
  <si>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</si>
  <si>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</si>
  <si>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</si>
  <si>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</si>
  <si>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</si>
  <si>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</si>
  <si>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</si>
  <si>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</si>
  <si>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</si>
  <si>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</si>
  <si>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</si>
  <si>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</si>
  <si>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</si>
  <si>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</si>
  <si>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</si>
  <si>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</si>
  <si>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</si>
  <si>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</si>
  <si>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</si>
  <si>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</si>
  <si>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</si>
  <si>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</si>
  <si>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</si>
  <si>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</si>
  <si>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</si>
  <si>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</si>
  <si>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</si>
  <si>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</si>
  <si>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</si>
  <si>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</si>
  <si>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</si>
  <si>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</si>
  <si>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</si>
  <si>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</si>
  <si>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</si>
  <si>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</si>
  <si>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</si>
  <si>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</si>
  <si>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</si>
  <si>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</si>
  <si>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</si>
  <si>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</si>
  <si>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</si>
  <si>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</si>
  <si>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</si>
  <si>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</si>
  <si>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</si>
  <si>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</si>
  <si>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</si>
  <si>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</si>
  <si>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</si>
  <si>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</si>
  <si>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</si>
  <si>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</si>
  <si>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</si>
  <si>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</si>
  <si>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</si>
  <si>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</si>
  <si>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</si>
  <si>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</si>
  <si>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</si>
  <si>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</si>
  <si>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</si>
  <si>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</si>
  <si>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</si>
  <si>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</si>
  <si>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</si>
  <si>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</si>
  <si>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</si>
  <si>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</si>
  <si>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</si>
  <si>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</si>
  <si>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</si>
  <si>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</si>
  <si>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</si>
  <si>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</si>
  <si>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</si>
  <si>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</si>
  <si>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</si>
  <si>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</si>
  <si>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</si>
  <si>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</si>
  <si>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</si>
  <si>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</si>
  <si>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</si>
  <si>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</si>
  <si>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</si>
  <si>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</si>
  <si>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</si>
  <si>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</si>
  <si>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</si>
  <si>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</si>
  <si>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</si>
  <si>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</si>
  <si>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</si>
  <si>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</si>
  <si>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</si>
  <si>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</si>
  <si>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</si>
  <si>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</si>
  <si>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</si>
  <si>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</si>
  <si>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</si>
  <si>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</si>
  <si>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</si>
  <si>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</si>
  <si>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</si>
  <si>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</si>
  <si>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</si>
  <si>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</si>
  <si>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</si>
  <si>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</si>
  <si>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</si>
  <si>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</si>
  <si>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</si>
  <si>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</si>
  <si>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</si>
  <si>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</si>
  <si>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</si>
  <si>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</si>
  <si>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</si>
  <si>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</si>
  <si>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</si>
  <si>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</si>
  <si>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</si>
  <si>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</si>
  <si>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</si>
  <si>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</si>
  <si>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</si>
  <si>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</si>
  <si>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</si>
  <si>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</si>
  <si>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</si>
  <si>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</si>
  <si>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</si>
  <si>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</si>
  <si>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</si>
  <si>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</si>
  <si>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</si>
  <si>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</si>
  <si>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</si>
  <si>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</si>
  <si>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</si>
  <si>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</si>
  <si>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</si>
  <si>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</si>
  <si>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</si>
  <si>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</si>
  <si>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</si>
  <si>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</si>
  <si>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</si>
  <si>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</si>
  <si>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</si>
  <si>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</si>
  <si>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</si>
  <si>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</si>
  <si>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</si>
  <si>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</si>
  <si>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</si>
  <si>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</si>
  <si>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</si>
  <si>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</si>
  <si>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</si>
  <si>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</si>
  <si>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</si>
  <si>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</si>
  <si>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</si>
  <si>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</si>
  <si>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</si>
  <si>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</si>
  <si>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</si>
  <si>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</si>
  <si>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</si>
  <si>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</si>
  <si>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</si>
  <si>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</si>
  <si>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</si>
  <si>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</si>
  <si>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</si>
  <si>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</si>
  <si>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</si>
  <si>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</si>
  <si>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</si>
  <si>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</si>
  <si>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</si>
  <si>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</si>
  <si>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</si>
  <si>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</si>
  <si>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</si>
  <si>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</si>
  <si>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</si>
  <si>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</si>
  <si>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</si>
  <si>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</si>
  <si>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</si>
  <si>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</si>
  <si>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</si>
  <si>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</si>
  <si>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</si>
  <si>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</si>
  <si>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</si>
  <si>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</si>
  <si>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</si>
  <si>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</si>
  <si>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</si>
  <si>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</si>
  <si>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</si>
  <si>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</si>
  <si>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</si>
  <si>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</si>
  <si>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</si>
  <si>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</si>
  <si>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</si>
  <si>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</si>
  <si>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</si>
  <si>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</si>
  <si>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</si>
  <si>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</si>
  <si>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</si>
  <si>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</si>
  <si>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</si>
  <si>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</si>
  <si>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</si>
  <si>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</si>
  <si>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</si>
  <si>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</si>
  <si>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</si>
  <si>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</si>
  <si>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</si>
  <si>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</si>
  <si>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</si>
  <si>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</si>
  <si>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</si>
  <si>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</si>
  <si>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</si>
  <si>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</si>
  <si>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</si>
  <si>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</si>
  <si>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</si>
  <si>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</si>
  <si>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</si>
  <si>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</si>
  <si>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</si>
  <si>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</si>
  <si>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</si>
  <si>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</si>
  <si>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</si>
  <si>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</si>
  <si>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</si>
  <si>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</si>
  <si>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</si>
  <si>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</si>
  <si>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</si>
  <si>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</si>
  <si>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</si>
  <si>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</si>
  <si>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</si>
  <si>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</si>
  <si>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</si>
  <si>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</si>
  <si>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</si>
  <si>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</si>
  <si>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</si>
  <si>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</si>
  <si>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</si>
  <si>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</si>
  <si>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</si>
  <si>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</si>
  <si>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</si>
  <si>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</si>
  <si>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</si>
  <si>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</si>
  <si>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</si>
  <si>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</si>
  <si>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</si>
  <si>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</si>
  <si>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</si>
  <si>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</si>
  <si>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</si>
  <si>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</si>
  <si>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</si>
  <si>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</si>
  <si>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</si>
  <si>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</si>
  <si>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</si>
  <si>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</si>
  <si>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</si>
  <si>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</si>
  <si>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</si>
  <si>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</si>
  <si>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</si>
  <si>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</si>
  <si>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</si>
  <si>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</si>
  <si>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</si>
  <si>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</si>
  <si>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</si>
  <si>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</si>
  <si>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</si>
  <si>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</si>
  <si>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</si>
  <si>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</si>
  <si>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</si>
  <si>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</si>
  <si>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</si>
  <si>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</si>
  <si>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</si>
  <si>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</si>
  <si>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</si>
  <si>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</si>
  <si>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</si>
  <si>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</si>
  <si>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</si>
  <si>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</si>
  <si>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</si>
  <si>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</si>
  <si>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</si>
  <si>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</si>
  <si>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</si>
  <si>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</si>
  <si>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</si>
  <si>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</si>
  <si>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</si>
  <si>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</si>
  <si>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</si>
  <si>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</si>
  <si>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</si>
  <si>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</si>
  <si>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</si>
  <si>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</si>
  <si>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</si>
  <si>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</si>
  <si>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</si>
  <si>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</si>
  <si>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</si>
  <si>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</si>
  <si>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</si>
  <si>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</si>
  <si>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</si>
  <si>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</si>
  <si>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</si>
  <si>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</si>
  <si>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</si>
  <si>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</si>
  <si>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</si>
  <si>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</si>
  <si>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</si>
  <si>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</si>
  <si>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</si>
  <si>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</si>
  <si>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</si>
  <si>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</si>
  <si>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</si>
  <si>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</si>
  <si>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</si>
  <si>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</si>
  <si>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</si>
  <si>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</si>
  <si>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</si>
  <si>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</si>
  <si>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</si>
  <si>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</si>
  <si>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</si>
  <si>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</si>
  <si>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</si>
  <si>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</si>
  <si>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</si>
  <si>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</si>
  <si>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</si>
  <si>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</si>
  <si>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</si>
  <si>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</si>
  <si>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</si>
  <si>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</si>
  <si>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</si>
  <si>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</si>
  <si>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</si>
  <si>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</si>
  <si>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</si>
  <si>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</si>
  <si>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</si>
  <si>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</si>
  <si>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</si>
  <si>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</si>
  <si>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</si>
  <si>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</si>
  <si>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</si>
  <si>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</si>
  <si>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</si>
  <si>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</si>
  <si>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</si>
  <si>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</si>
  <si>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</si>
  <si>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</si>
  <si>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</si>
  <si>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</si>
  <si>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</si>
  <si>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</si>
  <si>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</si>
  <si>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</si>
  <si>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</si>
  <si>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</si>
  <si>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</si>
  <si>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</si>
  <si>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</si>
  <si>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</si>
  <si>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</si>
  <si>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</si>
  <si>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</si>
  <si>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</si>
  <si>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</si>
  <si>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</si>
  <si>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</si>
  <si>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</si>
  <si>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</si>
  <si>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</si>
  <si>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</si>
  <si>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</si>
  <si>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</si>
  <si>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</si>
  <si>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</si>
  <si>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</si>
  <si>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</si>
  <si>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</si>
  <si>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</si>
  <si>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</si>
  <si>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</si>
  <si>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</si>
  <si>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</si>
  <si>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</si>
  <si>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</si>
  <si>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</si>
  <si>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</si>
  <si>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</si>
  <si>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</si>
  <si>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</si>
  <si>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</si>
  <si>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</si>
  <si>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</si>
  <si>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</si>
  <si>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</si>
  <si>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</si>
  <si>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</si>
  <si>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</si>
  <si>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</si>
  <si>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</si>
  <si>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</si>
  <si>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</si>
  <si>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</si>
  <si>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</si>
  <si>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</si>
  <si>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</si>
  <si>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</si>
  <si>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</si>
  <si>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</si>
  <si>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</si>
  <si>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</si>
  <si>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</si>
  <si>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</si>
  <si>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</si>
  <si>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</si>
  <si>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</si>
  <si>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</si>
  <si>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</si>
  <si>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</si>
  <si>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</si>
  <si>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</si>
  <si>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</si>
  <si>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</si>
  <si>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</si>
  <si>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</si>
  <si>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</si>
  <si>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</si>
  <si>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</si>
  <si>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</si>
  <si>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</si>
  <si>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</si>
  <si>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</si>
  <si>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</si>
  <si>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</si>
  <si>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</si>
  <si>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</si>
  <si>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</si>
  <si>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</si>
  <si>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</si>
  <si>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</si>
  <si>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</si>
  <si>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</si>
  <si>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</si>
  <si>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</si>
  <si>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</si>
  <si>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</si>
  <si>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</si>
  <si>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</si>
  <si>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</si>
  <si>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</si>
  <si>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</si>
  <si>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</si>
  <si>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</si>
  <si>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</si>
  <si>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</si>
  <si>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</si>
  <si>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</si>
  <si>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</si>
  <si>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</si>
  <si>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</si>
  <si>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</si>
  <si>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</si>
  <si>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</si>
  <si>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</si>
  <si>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</si>
  <si>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</si>
  <si>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</si>
  <si>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</si>
  <si>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</si>
  <si>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</si>
  <si>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</si>
  <si>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</si>
  <si>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</si>
  <si>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</si>
  <si>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</si>
  <si>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</si>
  <si>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</si>
  <si>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</si>
  <si>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</si>
  <si>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</si>
  <si>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</si>
  <si>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</si>
  <si>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</si>
  <si>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</si>
  <si>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</si>
  <si>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</si>
  <si>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</si>
  <si>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</si>
  <si>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</si>
  <si>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</si>
  <si>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</si>
  <si>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</si>
  <si>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</si>
  <si>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</si>
  <si>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</si>
  <si>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</si>
  <si>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</si>
  <si>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</si>
  <si>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</si>
  <si>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</si>
  <si>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</si>
  <si>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</si>
  <si>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</si>
  <si>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</si>
  <si>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</si>
  <si>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</si>
  <si>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</si>
  <si>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</si>
  <si>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</si>
  <si>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</si>
  <si>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</si>
  <si>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</si>
  <si>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</si>
  <si>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</si>
  <si>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</si>
  <si>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</si>
  <si>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</si>
  <si>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</si>
  <si>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</si>
  <si>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</si>
  <si>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</si>
  <si>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</si>
  <si>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</si>
  <si>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</si>
  <si>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</si>
  <si>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</si>
  <si>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</si>
  <si>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</si>
  <si>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</si>
  <si>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</si>
  <si>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</si>
  <si>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</si>
  <si>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</si>
  <si>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</si>
  <si>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</si>
  <si>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</si>
  <si>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</si>
  <si>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</si>
  <si>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</si>
  <si>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</si>
  <si>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</si>
  <si>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</si>
  <si>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</si>
  <si>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</si>
  <si>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</si>
  <si>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</si>
  <si>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</si>
  <si>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</si>
  <si>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</si>
  <si>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</si>
  <si>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</si>
  <si>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</si>
  <si>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</si>
  <si>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</si>
  <si>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</si>
  <si>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</si>
  <si>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</si>
  <si>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</si>
  <si>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</si>
  <si>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</si>
  <si>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</si>
  <si>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</si>
  <si>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</si>
  <si>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</si>
  <si>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</si>
  <si>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</si>
  <si>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</si>
  <si>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</si>
  <si>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</si>
  <si>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</si>
  <si>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</si>
  <si>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</si>
  <si>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</si>
  <si>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</si>
  <si>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</si>
  <si>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</si>
  <si>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</si>
  <si>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</si>
  <si>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</si>
  <si>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</si>
  <si>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</si>
  <si>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</si>
  <si>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</si>
  <si>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</si>
  <si>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</si>
  <si>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</si>
  <si>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</si>
  <si>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</si>
  <si>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</si>
  <si>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</si>
  <si>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</si>
  <si>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</si>
  <si>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</si>
  <si>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</si>
  <si>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</si>
  <si>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</si>
  <si>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</si>
  <si>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</si>
  <si>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</si>
  <si>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</si>
  <si>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</si>
  <si>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</si>
  <si>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</si>
  <si>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</si>
  <si>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</si>
  <si>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</si>
  <si>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</si>
  <si>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</si>
  <si>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</si>
  <si>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</si>
  <si>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</si>
  <si>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</si>
  <si>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</si>
  <si>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</si>
  <si>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</si>
  <si>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</si>
  <si>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</si>
  <si>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</si>
  <si>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</si>
  <si>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</si>
  <si>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</si>
  <si>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</si>
  <si>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</si>
  <si>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</si>
  <si>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</si>
  <si>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</si>
  <si>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</si>
  <si>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</si>
  <si>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</si>
  <si>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</si>
  <si>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</si>
  <si>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</si>
  <si>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</si>
  <si>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</si>
  <si>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</si>
  <si>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</si>
  <si>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</si>
  <si>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</si>
  <si>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</si>
  <si>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</si>
  <si>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</si>
  <si>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</si>
  <si>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</si>
  <si>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</si>
  <si>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</si>
  <si>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</si>
  <si>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</si>
  <si>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</si>
  <si>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</si>
  <si>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</si>
  <si>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</si>
  <si>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</si>
  <si>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</si>
  <si>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</si>
  <si>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</si>
  <si>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</si>
  <si>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</si>
  <si>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</si>
  <si>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</si>
  <si>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</si>
  <si>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</si>
  <si>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</si>
  <si>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</si>
  <si>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</si>
  <si>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</si>
  <si>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</si>
  <si>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</si>
  <si>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</si>
  <si>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</si>
  <si>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</si>
  <si>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</si>
  <si>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</si>
  <si>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</si>
  <si>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</si>
  <si>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</si>
  <si>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</si>
  <si>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</si>
  <si>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</si>
  <si>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</si>
  <si>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</si>
  <si>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</si>
  <si>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</si>
  <si>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</si>
  <si>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</si>
  <si>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</si>
  <si>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</si>
  <si>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</si>
  <si>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</si>
  <si>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</si>
  <si>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</si>
  <si>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</si>
  <si>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</si>
  <si>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</si>
  <si>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</si>
  <si>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</si>
  <si>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</si>
  <si>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</si>
  <si>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</si>
  <si>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</si>
  <si>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</si>
  <si>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</si>
  <si>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</si>
  <si>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</si>
  <si>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</si>
  <si>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</si>
  <si>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</si>
  <si>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</si>
  <si>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</si>
  <si>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</si>
  <si>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</si>
  <si>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</si>
  <si>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</si>
  <si>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</si>
  <si>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</si>
  <si>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</si>
  <si>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</si>
  <si>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</si>
  <si>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</si>
  <si>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</si>
  <si>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</si>
  <si>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</si>
  <si>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</si>
  <si>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</si>
  <si>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</si>
  <si>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</si>
  <si>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</si>
  <si>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</si>
  <si>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</si>
  <si>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</si>
  <si>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</si>
  <si>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</si>
  <si>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</si>
  <si>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</si>
  <si>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</si>
  <si>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</si>
  <si>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</si>
  <si>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</si>
  <si>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</si>
  <si>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</si>
  <si>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</si>
  <si>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</si>
  <si>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</si>
  <si>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</si>
  <si>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</si>
  <si>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</si>
  <si>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</si>
  <si>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</si>
  <si>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</si>
  <si>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</si>
  <si>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</si>
  <si>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</si>
  <si>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</si>
  <si>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</si>
  <si>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</si>
  <si>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</si>
  <si>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</si>
  <si>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</si>
  <si>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</si>
  <si>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</si>
  <si>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</si>
  <si>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</si>
  <si>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</si>
  <si>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</si>
  <si>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</si>
  <si>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</si>
  <si>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</si>
  <si>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</si>
  <si>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</si>
  <si>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</si>
  <si>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</si>
  <si>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</si>
  <si>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</si>
  <si>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</si>
  <si>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</si>
  <si>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</si>
  <si>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</si>
  <si>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</si>
  <si>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</si>
  <si>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</si>
  <si>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</si>
  <si>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</si>
  <si>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</si>
  <si>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</si>
  <si>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</si>
  <si>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</si>
  <si>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</si>
  <si>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</si>
  <si>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</si>
  <si>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</si>
  <si>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</si>
  <si>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</si>
  <si>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</si>
  <si>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</si>
  <si>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</si>
  <si>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</si>
  <si>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</si>
  <si>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</si>
  <si>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</si>
  <si>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</si>
  <si>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</si>
  <si>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</si>
  <si>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</si>
  <si>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</si>
  <si>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</si>
  <si>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</si>
  <si>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</si>
  <si>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</si>
  <si>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</si>
  <si>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</si>
  <si>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</si>
  <si>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</si>
  <si>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</si>
  <si>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</si>
  <si>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</si>
  <si>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</si>
  <si>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</si>
  <si>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</si>
  <si>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</si>
  <si>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</si>
  <si>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</si>
  <si>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</si>
  <si>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</si>
  <si>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</si>
  <si>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</si>
  <si>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</si>
  <si>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</si>
  <si>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</si>
  <si>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</si>
  <si>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</si>
  <si>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</si>
  <si>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</si>
  <si>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</si>
  <si>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</si>
  <si>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</si>
  <si>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</si>
  <si>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</si>
  <si>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</si>
  <si>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</si>
  <si>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</si>
  <si>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</si>
  <si>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</si>
  <si>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</si>
  <si>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</si>
  <si>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</si>
  <si>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</si>
  <si>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</si>
  <si>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</si>
  <si>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</si>
  <si>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</si>
  <si>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</si>
  <si>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</si>
  <si>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</si>
  <si>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</si>
  <si>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</si>
  <si>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</si>
  <si>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</si>
  <si>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</si>
  <si>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</si>
  <si>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</si>
  <si>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</si>
  <si>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</si>
  <si>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</si>
  <si>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</si>
  <si>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</si>
  <si>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</si>
  <si>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</si>
  <si>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</si>
  <si>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</si>
  <si>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</si>
  <si>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</si>
  <si>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</si>
  <si>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</si>
  <si>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</si>
  <si>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</si>
  <si>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</si>
  <si>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</si>
  <si>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</si>
  <si>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</si>
  <si>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</si>
  <si>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</si>
  <si>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</si>
  <si>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</si>
  <si>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</si>
  <si>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</si>
  <si>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</si>
  <si>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</si>
  <si>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</si>
  <si>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</si>
  <si>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</si>
  <si>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</si>
  <si>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</si>
  <si>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</si>
  <si>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</si>
  <si>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</si>
  <si>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</si>
  <si>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</si>
  <si>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</si>
  <si>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</si>
  <si>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</si>
  <si>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</si>
  <si>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</si>
  <si>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</si>
  <si>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</si>
  <si>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</si>
  <si>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</si>
  <si>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</si>
  <si>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</si>
  <si>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</si>
  <si>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</si>
  <si>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</si>
  <si>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</si>
  <si>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</si>
  <si>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</si>
  <si>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</si>
  <si>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</si>
  <si>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</si>
  <si>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</si>
  <si>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</si>
  <si>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</si>
  <si>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</si>
  <si>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</si>
  <si>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</si>
  <si>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</si>
  <si>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</si>
  <si>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</si>
  <si>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</si>
  <si>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</si>
  <si>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</si>
  <si>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</si>
  <si>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</si>
  <si>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</si>
  <si>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</si>
  <si>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</si>
  <si>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</si>
  <si>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</si>
  <si>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</si>
  <si>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</si>
  <si>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</si>
  <si>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</si>
  <si>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</si>
  <si>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</si>
  <si>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</si>
  <si>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</si>
  <si>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</si>
  <si>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</si>
  <si>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</si>
  <si>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</si>
  <si>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</si>
  <si>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</si>
  <si>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</si>
  <si>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</si>
  <si>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</si>
  <si>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</si>
  <si>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</si>
  <si>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</si>
  <si>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</si>
  <si>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</si>
  <si>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</si>
  <si>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</si>
  <si>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</si>
  <si>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</si>
  <si>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</si>
  <si>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</si>
  <si>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</si>
  <si>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</si>
  <si>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</si>
  <si>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</si>
  <si>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</si>
  <si>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</si>
  <si>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</si>
  <si>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</si>
  <si>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</si>
  <si>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</si>
  <si>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</si>
  <si>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</si>
  <si>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</si>
  <si>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</si>
  <si>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</si>
  <si>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</si>
  <si>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</si>
  <si>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</si>
  <si>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</si>
  <si>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</si>
  <si>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</si>
  <si>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</si>
  <si>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</si>
  <si>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</si>
  <si>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</si>
  <si>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</si>
  <si>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</si>
  <si>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</si>
  <si>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</si>
  <si>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</si>
  <si>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</si>
  <si>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</si>
  <si>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</si>
  <si>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</si>
  <si>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</si>
  <si>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</si>
  <si>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</si>
  <si>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</si>
  <si>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</si>
  <si>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</si>
  <si>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</si>
  <si>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</si>
  <si>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</si>
  <si>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</si>
  <si>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</si>
  <si>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</si>
  <si>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</si>
  <si>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</si>
  <si>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</si>
  <si>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</si>
  <si>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</si>
  <si>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</si>
  <si>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</si>
  <si>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</si>
  <si>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</si>
  <si>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</si>
  <si>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</si>
  <si>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</si>
  <si>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</si>
  <si>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</si>
  <si>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</si>
  <si>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</si>
  <si>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</si>
  <si>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</si>
  <si>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</si>
  <si>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</si>
  <si>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</si>
  <si>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</si>
  <si>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</si>
  <si>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</si>
  <si>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</si>
  <si>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</si>
  <si>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</si>
  <si>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</si>
  <si>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</si>
  <si>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</si>
  <si>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</si>
  <si>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</si>
  <si>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</si>
  <si>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</si>
  <si>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</si>
  <si>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</si>
  <si>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</si>
  <si>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</si>
  <si>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</si>
  <si>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</si>
  <si>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</si>
  <si>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</si>
  <si>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</si>
  <si>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</si>
  <si>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</si>
  <si>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</si>
  <si>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</si>
  <si>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</si>
  <si>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</si>
  <si>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</si>
  <si>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</si>
  <si>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</si>
  <si>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</si>
  <si>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</si>
  <si>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</si>
  <si>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</si>
  <si>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</si>
  <si>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</si>
  <si>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</si>
  <si>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</si>
  <si>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</si>
  <si>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</si>
  <si>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</si>
  <si>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</si>
  <si>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</si>
  <si>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</si>
  <si>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</si>
  <si>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</si>
  <si>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</si>
  <si>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</si>
  <si>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</si>
  <si>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</si>
  <si>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</si>
  <si>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</si>
  <si>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</si>
  <si>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</si>
  <si>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</si>
  <si>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</si>
  <si>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</si>
  <si>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</si>
  <si>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</si>
  <si>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</si>
  <si>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</si>
  <si>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</si>
  <si>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</si>
  <si>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</si>
  <si>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</si>
  <si>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</si>
  <si>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</si>
  <si>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</si>
  <si>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</si>
  <si>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</si>
  <si>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</si>
  <si>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</si>
  <si>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</si>
  <si>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</si>
  <si>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</si>
  <si>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</si>
  <si>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</si>
  <si>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</si>
  <si>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</si>
  <si>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</si>
  <si>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</si>
  <si>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</si>
  <si>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</si>
  <si>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</si>
  <si>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</si>
  <si>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</si>
  <si>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</si>
  <si>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</si>
  <si>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</si>
  <si>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</si>
  <si>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</si>
  <si>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</si>
  <si>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</si>
  <si>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</si>
  <si>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</si>
  <si>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</si>
  <si>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</si>
  <si>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</si>
  <si>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</si>
  <si>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</si>
  <si>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</si>
  <si>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</si>
  <si>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</si>
  <si>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</si>
  <si>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</si>
  <si>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</si>
  <si>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</si>
  <si>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</si>
  <si>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</si>
  <si>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</si>
  <si>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</si>
  <si>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</si>
  <si>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</si>
  <si>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</si>
  <si>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</si>
  <si>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</si>
  <si>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</si>
  <si>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</si>
  <si>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</si>
  <si>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</si>
  <si>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</si>
  <si>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</si>
  <si>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</si>
  <si>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</si>
  <si>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</si>
  <si>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</si>
  <si>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</si>
  <si>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</si>
  <si>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</si>
  <si>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</si>
  <si>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</si>
  <si>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</si>
  <si>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</si>
  <si>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</si>
  <si>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</si>
  <si>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</si>
  <si>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</si>
  <si>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</si>
  <si>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</si>
  <si>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</si>
  <si>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</si>
  <si>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</si>
  <si>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</si>
  <si>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</si>
  <si>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</si>
  <si>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</si>
  <si>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</si>
  <si>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</si>
  <si>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</si>
  <si>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</si>
  <si>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</si>
  <si>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</si>
  <si>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</si>
  <si>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</si>
  <si>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</si>
  <si>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</si>
  <si>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</si>
  <si>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</si>
  <si>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</si>
  <si>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</si>
  <si>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</si>
  <si>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</si>
  <si>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</si>
  <si>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</si>
  <si>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</si>
  <si>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</si>
  <si>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</si>
  <si>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</si>
  <si>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</si>
  <si>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</si>
  <si>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</si>
  <si>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</si>
  <si>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</si>
  <si>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</si>
  <si>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</si>
  <si>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</si>
  <si>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</si>
  <si>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</si>
  <si>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</si>
  <si>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</si>
  <si>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</si>
  <si>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</si>
  <si>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</si>
  <si>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</si>
  <si>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</si>
  <si>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</si>
  <si>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</si>
  <si>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</si>
  <si>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</si>
  <si>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</si>
  <si>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</si>
  <si>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</si>
  <si>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</si>
  <si>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</si>
  <si>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</si>
  <si>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</si>
  <si>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</si>
  <si>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</si>
  <si>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</si>
  <si>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</si>
  <si>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</si>
  <si>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</si>
  <si>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</si>
  <si>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</si>
  <si>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</si>
  <si>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</si>
  <si>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</si>
  <si>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</si>
  <si>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</si>
  <si>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</si>
  <si>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</si>
  <si>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</si>
  <si>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</si>
  <si>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</si>
  <si>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</si>
  <si>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</si>
  <si>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</si>
  <si>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</si>
  <si>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</si>
  <si>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</si>
  <si>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</si>
  <si>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</si>
  <si>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</si>
  <si>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</si>
  <si>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</si>
  <si>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</si>
  <si>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</si>
  <si>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</si>
  <si>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</si>
  <si>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</si>
  <si>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</si>
  <si>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</si>
  <si>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</si>
  <si>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</si>
  <si>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</si>
  <si>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</si>
  <si>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</si>
  <si>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</si>
  <si>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</si>
  <si>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</si>
  <si>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</si>
  <si>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</si>
  <si>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</si>
  <si>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</si>
  <si>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</si>
  <si>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</si>
  <si>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</si>
  <si>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</si>
  <si>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</si>
  <si>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</si>
  <si>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</si>
  <si>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</si>
  <si>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</si>
  <si>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</si>
  <si>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</si>
  <si>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</si>
  <si>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</si>
  <si>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</si>
  <si>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</si>
  <si>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</si>
  <si>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</si>
  <si>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</si>
  <si>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</si>
  <si>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</si>
  <si>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</si>
  <si>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</si>
  <si>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</si>
  <si>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</si>
  <si>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</si>
  <si>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</si>
  <si>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</si>
  <si>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</si>
  <si>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</si>
  <si>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</si>
  <si>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</si>
  <si>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</si>
  <si>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</si>
  <si>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</si>
  <si>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</si>
  <si>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</si>
  <si>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</si>
  <si>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</si>
  <si>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</si>
  <si>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</si>
  <si>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</si>
  <si>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</si>
  <si>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</si>
  <si>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</si>
  <si>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</si>
  <si>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</si>
  <si>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</si>
  <si>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</si>
  <si>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</si>
  <si>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</si>
  <si>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</si>
  <si>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</si>
  <si>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</si>
  <si>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</si>
  <si>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</si>
  <si>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</si>
  <si>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</si>
  <si>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</si>
  <si>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</si>
  <si>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</si>
  <si>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</si>
  <si>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</si>
  <si>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</si>
  <si>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</si>
  <si>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</si>
  <si>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</si>
  <si>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</si>
  <si>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</si>
  <si>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</si>
  <si>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</si>
  <si>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</si>
  <si>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</si>
  <si>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</si>
  <si>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</si>
  <si>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</si>
  <si>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</si>
  <si>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</si>
  <si>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</si>
  <si>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</si>
  <si>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</si>
  <si>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</si>
  <si>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</si>
  <si>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</si>
  <si>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</si>
  <si>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</si>
  <si>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</si>
  <si>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</si>
  <si>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</si>
  <si>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</si>
  <si>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</si>
  <si>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</si>
  <si>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</si>
  <si>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</si>
  <si>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</si>
  <si>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</si>
  <si>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</si>
  <si>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</si>
  <si>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</si>
  <si>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</si>
  <si>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</si>
  <si>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</si>
  <si>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</si>
  <si>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</si>
  <si>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</si>
  <si>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</si>
  <si>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</si>
  <si>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</si>
  <si>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</si>
  <si>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</si>
  <si>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</si>
  <si>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</si>
  <si>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</si>
  <si>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</si>
  <si>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</si>
  <si>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</si>
  <si>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</si>
  <si>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</si>
  <si>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</si>
  <si>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</si>
  <si>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</si>
  <si>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</si>
  <si>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</si>
  <si>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</si>
  <si>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</si>
  <si>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</si>
  <si>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</si>
  <si>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</si>
  <si>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</si>
  <si>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</si>
  <si>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</si>
  <si>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</si>
  <si>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</si>
  <si>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</si>
  <si>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</si>
  <si>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</si>
  <si>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</si>
  <si>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</si>
  <si>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</si>
  <si>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</si>
  <si>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</si>
  <si>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</si>
  <si>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</si>
  <si>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</si>
  <si>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</si>
  <si>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</si>
  <si>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</si>
  <si>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</si>
  <si>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</si>
  <si>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</si>
  <si>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</si>
  <si>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</si>
  <si>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</si>
  <si>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</si>
  <si>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</si>
  <si>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</si>
  <si>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</si>
  <si>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</si>
  <si>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</si>
  <si>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</si>
  <si>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</si>
  <si>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</si>
  <si>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</si>
  <si>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</si>
  <si>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</si>
  <si>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</si>
  <si>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</si>
  <si>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</si>
  <si>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</si>
  <si>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</si>
  <si>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</si>
  <si>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</si>
  <si>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</si>
  <si>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</si>
  <si>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</si>
  <si>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</si>
  <si>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</si>
  <si>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</si>
  <si>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</si>
  <si>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</si>
  <si>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</si>
  <si>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</si>
  <si>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</si>
  <si>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</si>
  <si>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</si>
  <si>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</si>
  <si>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</si>
  <si>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</si>
  <si>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</si>
  <si>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</si>
  <si>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</si>
  <si>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</si>
  <si>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</si>
  <si>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</si>
  <si>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</si>
  <si>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</si>
  <si>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</si>
  <si>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</si>
  <si>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</si>
  <si>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</si>
  <si>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</si>
  <si>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</si>
  <si>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</si>
  <si>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</si>
  <si>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</si>
  <si>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</si>
  <si>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</si>
  <si>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</si>
  <si>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</si>
  <si>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</si>
  <si>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</si>
  <si>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</si>
  <si>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</si>
  <si>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</si>
  <si>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</si>
  <si>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</si>
  <si>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</si>
  <si>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</si>
  <si>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</si>
  <si>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</si>
  <si>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</si>
  <si>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</si>
  <si>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</si>
  <si>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</si>
  <si>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</si>
  <si>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</si>
  <si>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</si>
  <si>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</si>
  <si>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</si>
  <si>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</si>
  <si>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</si>
  <si>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</si>
  <si>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</si>
  <si>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</si>
  <si>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</si>
  <si>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</si>
  <si>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</si>
  <si>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</si>
  <si>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</si>
  <si>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</si>
  <si>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</si>
  <si>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</si>
  <si>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</si>
  <si>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</si>
  <si>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</si>
  <si>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</si>
  <si>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</si>
  <si>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</si>
  <si>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</si>
  <si>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</si>
  <si>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</si>
  <si>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</si>
  <si>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</si>
  <si>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</si>
  <si>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</si>
  <si>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</si>
  <si>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</si>
  <si>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</si>
  <si>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</si>
  <si>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</si>
  <si>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</si>
  <si>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</si>
  <si>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</si>
  <si>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</si>
  <si>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</si>
  <si>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</si>
  <si>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</si>
  <si>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</si>
  <si>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</si>
  <si>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</si>
  <si>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</si>
  <si>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</si>
  <si>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</si>
  <si>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</si>
  <si>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</si>
  <si>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</si>
  <si>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</si>
  <si>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</si>
  <si>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</si>
  <si>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</si>
  <si>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</si>
  <si>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</si>
  <si>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</si>
  <si>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</si>
  <si>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</si>
  <si>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</si>
  <si>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</si>
  <si>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</si>
  <si>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</si>
  <si>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</si>
  <si>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</si>
  <si>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</si>
  <si>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</si>
  <si>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</si>
  <si>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</si>
  <si>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</si>
  <si>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</si>
  <si>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</si>
  <si>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</si>
  <si>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</si>
  <si>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</si>
  <si>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</si>
  <si>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</si>
  <si>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</si>
  <si>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</si>
  <si>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</si>
  <si>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</si>
  <si>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</si>
  <si>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</si>
  <si>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</si>
  <si>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</si>
  <si>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</si>
  <si>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</si>
  <si>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</si>
  <si>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</si>
  <si>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</si>
  <si>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</si>
  <si>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</si>
  <si>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</si>
  <si>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</si>
  <si>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</si>
  <si>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</si>
  <si>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</si>
  <si>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</si>
  <si>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</si>
  <si>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</si>
  <si>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</si>
  <si>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</si>
  <si>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</si>
  <si>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</si>
  <si>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</si>
  <si>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</si>
  <si>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</si>
  <si>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</si>
  <si>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</si>
  <si>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</si>
  <si>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</si>
  <si>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</si>
  <si>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</si>
  <si>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</si>
  <si>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</si>
  <si>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</si>
  <si>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</si>
  <si>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</si>
  <si>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</si>
  <si>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</si>
  <si>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</si>
  <si>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</si>
  <si>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</si>
  <si>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</si>
  <si>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</si>
  <si>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</si>
  <si>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</si>
  <si>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</si>
  <si>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</si>
  <si>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</si>
  <si>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</si>
  <si>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</si>
  <si>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</si>
  <si>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</si>
  <si>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</si>
  <si>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</si>
  <si>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</si>
  <si>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</si>
  <si>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</si>
  <si>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</si>
  <si>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</si>
  <si>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</si>
  <si>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</si>
  <si>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</si>
  <si>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</si>
  <si>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</si>
  <si>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</si>
  <si>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</si>
  <si>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</si>
  <si>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</si>
  <si>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</si>
  <si>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</si>
  <si>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</si>
  <si>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</si>
  <si>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</si>
  <si>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</si>
  <si>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</si>
  <si>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</si>
  <si>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</si>
  <si>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</si>
  <si>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</si>
  <si>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</si>
  <si>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</si>
  <si>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</si>
  <si>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</si>
  <si>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</si>
  <si>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</si>
  <si>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</si>
  <si>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</si>
  <si>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</si>
  <si>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</si>
  <si>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</si>
  <si>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</si>
  <si>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</si>
  <si>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</si>
  <si>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</si>
  <si>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</si>
  <si>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</si>
  <si>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</si>
  <si>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</si>
  <si>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</si>
  <si>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</si>
  <si>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</si>
  <si>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</si>
  <si>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</si>
  <si>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</si>
  <si>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</si>
  <si>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</si>
  <si>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</si>
  <si>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</si>
  <si>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</si>
  <si>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</si>
  <si>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</si>
  <si>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</si>
  <si>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</si>
  <si>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</si>
  <si>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</si>
  <si>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</si>
  <si>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</si>
  <si>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</si>
  <si>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</si>
  <si>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</si>
  <si>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</si>
  <si>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</si>
  <si>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</si>
  <si>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</si>
  <si>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</si>
  <si>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</si>
  <si>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</si>
  <si>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</si>
  <si>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</si>
  <si>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</si>
  <si>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</si>
  <si>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</si>
  <si>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</si>
  <si>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</si>
  <si>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</si>
  <si>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</si>
  <si>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</si>
  <si>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</si>
  <si>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</si>
  <si>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</si>
  <si>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</si>
  <si>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</si>
  <si>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</si>
  <si>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</si>
  <si>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</si>
  <si>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</si>
  <si>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</si>
  <si>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</si>
  <si>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</si>
  <si>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</si>
  <si>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</si>
  <si>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</si>
  <si>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</si>
  <si>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</si>
  <si>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</si>
  <si>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</si>
  <si>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</si>
  <si>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</si>
  <si>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</si>
  <si>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</si>
  <si>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</si>
  <si>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</si>
  <si>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</si>
  <si>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</si>
  <si>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</si>
  <si>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</si>
  <si>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</si>
  <si>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</si>
  <si>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</si>
  <si>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</si>
  <si>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</si>
  <si>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</si>
  <si>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</si>
  <si>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</si>
  <si>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</si>
  <si>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</si>
  <si>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</si>
  <si>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</si>
  <si>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</si>
  <si>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</si>
  <si>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</si>
  <si>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</si>
  <si>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</si>
  <si>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</si>
  <si>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</si>
  <si>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</si>
  <si>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</si>
  <si>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</si>
  <si>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</si>
  <si>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</si>
  <si>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</si>
  <si>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</si>
  <si>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</si>
  <si>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</si>
  <si>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</si>
  <si>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</si>
  <si>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</si>
  <si>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</si>
  <si>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</si>
  <si>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</si>
  <si>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</si>
  <si>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</si>
  <si>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</si>
  <si>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</si>
  <si>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</si>
  <si>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</si>
  <si>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</si>
  <si>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</si>
  <si>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</si>
  <si>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</si>
  <si>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</si>
  <si>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</si>
  <si>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</si>
  <si>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</si>
  <si>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</si>
  <si>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</si>
  <si>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</si>
  <si>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</si>
  <si>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</si>
  <si>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</si>
  <si>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</si>
  <si>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</si>
  <si>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</si>
  <si>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</si>
  <si>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</si>
  <si>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</si>
  <si>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</si>
  <si>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</si>
  <si>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</si>
  <si>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</si>
  <si>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</si>
  <si>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</si>
  <si>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</si>
  <si>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</si>
  <si>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</si>
  <si>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</si>
  <si>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</si>
  <si>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</si>
  <si>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</si>
  <si>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</si>
  <si>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</si>
  <si>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</si>
  <si>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</si>
  <si>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</si>
  <si>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</si>
  <si>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</si>
  <si>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</si>
  <si>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</si>
  <si>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</si>
  <si>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</si>
  <si>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</si>
  <si>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</si>
  <si>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</si>
  <si>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</si>
  <si>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</si>
  <si>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</si>
  <si>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</si>
  <si>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</si>
  <si>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</si>
  <si>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</si>
  <si>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</si>
  <si>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</si>
  <si>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</si>
  <si>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</si>
  <si>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</si>
  <si>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</si>
  <si>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</si>
  <si>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</si>
  <si>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</si>
  <si>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</si>
  <si>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</si>
  <si>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</si>
  <si>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</si>
  <si>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</si>
  <si>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</si>
  <si>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</si>
  <si>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</si>
  <si>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</si>
  <si>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</si>
  <si>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</si>
  <si>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</si>
  <si>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</si>
  <si>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</si>
  <si>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</si>
  <si>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</si>
  <si>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</si>
  <si>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</si>
  <si>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</si>
  <si>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</si>
  <si>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</si>
  <si>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</si>
  <si>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</si>
  <si>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</si>
  <si>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</si>
  <si>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</si>
  <si>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</si>
  <si>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</si>
  <si>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</si>
  <si>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</si>
  <si>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</si>
  <si>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</si>
  <si>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</si>
  <si>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</si>
  <si>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</si>
  <si>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</si>
  <si>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</si>
  <si>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</si>
  <si>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</si>
  <si>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</si>
  <si>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</si>
  <si>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</si>
  <si>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</si>
  <si>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</si>
  <si>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</si>
  <si>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</si>
  <si>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</si>
  <si>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</si>
  <si>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</si>
  <si>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</si>
  <si>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</si>
  <si>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</si>
  <si>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</si>
  <si>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</si>
  <si>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</si>
  <si>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</si>
  <si>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</si>
  <si>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</si>
  <si>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</si>
  <si>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</si>
  <si>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</si>
  <si>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</si>
  <si>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</si>
  <si>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</si>
  <si>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</si>
  <si>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</si>
  <si>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</si>
  <si>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</si>
  <si>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</si>
  <si>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</si>
  <si>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</si>
  <si>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</si>
  <si>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</si>
  <si>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</si>
  <si>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</si>
  <si>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</si>
  <si>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</si>
  <si>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</si>
  <si>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</si>
  <si>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</si>
  <si>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</si>
  <si>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</si>
  <si>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</si>
  <si>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</si>
  <si>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</si>
  <si>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</si>
  <si>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</si>
  <si>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</si>
  <si>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</si>
  <si>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</si>
  <si>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</si>
  <si>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</si>
  <si>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</si>
  <si>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</si>
  <si>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</si>
  <si>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</si>
  <si>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</si>
  <si>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</si>
  <si>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</si>
  <si>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</si>
  <si>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</si>
  <si>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</si>
  <si>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</si>
  <si>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</si>
  <si>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</si>
  <si>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</si>
  <si>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</si>
  <si>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</si>
  <si>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</si>
  <si>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</si>
  <si>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</si>
  <si>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</si>
  <si>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</si>
  <si>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</si>
  <si>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</si>
  <si>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</si>
  <si>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</si>
  <si>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</si>
  <si>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</si>
  <si>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</si>
  <si>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</si>
  <si>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</si>
  <si>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</si>
  <si>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</si>
  <si>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</si>
  <si>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</si>
  <si>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</si>
  <si>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</si>
  <si>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</si>
  <si>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</si>
  <si>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</si>
  <si>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</si>
  <si>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</si>
  <si>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</si>
  <si>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</si>
  <si>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</si>
  <si>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</si>
  <si>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</si>
  <si>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</si>
  <si>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</si>
  <si>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</si>
  <si>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</si>
  <si>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</si>
  <si>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</si>
  <si>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</si>
  <si>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</si>
  <si>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</si>
  <si>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</si>
  <si>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</si>
  <si>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</si>
  <si>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</si>
  <si>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</si>
  <si>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</si>
  <si>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</si>
  <si>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</si>
  <si>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</si>
  <si>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</si>
  <si>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</si>
  <si>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</si>
  <si>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</si>
  <si>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</si>
  <si>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</si>
  <si>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</si>
  <si>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</si>
  <si>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</si>
  <si>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</si>
  <si>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</si>
  <si>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</si>
  <si>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</si>
  <si>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</si>
  <si>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</si>
  <si>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</si>
  <si>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</si>
  <si>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</si>
  <si>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</si>
  <si>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</si>
  <si>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</si>
  <si>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</si>
  <si>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</si>
  <si>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</si>
  <si>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</si>
  <si>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</si>
  <si>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</si>
  <si>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</si>
  <si>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</si>
  <si>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</si>
  <si>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</si>
  <si>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</si>
  <si>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</si>
  <si>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</si>
  <si>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</si>
  <si>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</si>
  <si>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</si>
  <si>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</si>
  <si>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</si>
  <si>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</si>
  <si>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</si>
  <si>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</si>
  <si>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</si>
  <si>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</si>
  <si>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</si>
  <si>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</si>
  <si>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</si>
  <si>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</si>
  <si>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</si>
  <si>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</si>
  <si>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</si>
  <si>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</si>
  <si>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</si>
  <si>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</si>
  <si>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</si>
  <si>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</si>
  <si>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</si>
  <si>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</si>
  <si>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</si>
  <si>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</si>
  <si>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</si>
  <si>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</si>
  <si>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</si>
  <si>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</si>
  <si>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</si>
  <si>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</si>
  <si>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</si>
  <si>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</si>
  <si>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</si>
  <si>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</si>
  <si>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</si>
  <si>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</si>
  <si>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</si>
  <si>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</si>
  <si>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</si>
  <si>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</si>
  <si>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</si>
  <si>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</si>
  <si>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</si>
  <si>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</si>
  <si>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</si>
  <si>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</si>
  <si>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</si>
  <si>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</si>
  <si>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</si>
  <si>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</si>
  <si>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</si>
  <si>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</si>
  <si>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</si>
  <si>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</si>
  <si>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</si>
  <si>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</si>
  <si>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</si>
  <si>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</si>
  <si>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</si>
  <si>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</si>
  <si>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</si>
  <si>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</si>
  <si>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</si>
  <si>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</si>
  <si>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</si>
  <si>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</si>
  <si>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</si>
  <si>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</si>
  <si>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</si>
  <si>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</si>
  <si>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</si>
  <si>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</si>
  <si>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</si>
  <si>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</si>
  <si>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</si>
  <si>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</si>
  <si>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</si>
  <si>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</si>
  <si>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</si>
  <si>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</si>
  <si>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</si>
  <si>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</si>
  <si>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</si>
  <si>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</si>
  <si>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</si>
  <si>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</si>
  <si>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</si>
  <si>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</si>
  <si>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</si>
  <si>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</si>
  <si>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</si>
  <si>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</si>
  <si>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</si>
  <si>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</si>
  <si>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</si>
  <si>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</si>
  <si>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</si>
  <si>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</si>
  <si>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</si>
  <si>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</si>
  <si>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</si>
  <si>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</si>
  <si>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</si>
  <si>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</si>
  <si>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</si>
  <si>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</si>
  <si>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</si>
  <si>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</si>
  <si>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</si>
  <si>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</si>
  <si>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</si>
  <si>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</si>
  <si>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</si>
  <si>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</si>
  <si>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</si>
  <si>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</si>
  <si>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</si>
  <si>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</si>
  <si>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</si>
  <si>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</si>
  <si>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</si>
  <si>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</si>
  <si>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</si>
  <si>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</si>
  <si>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</si>
  <si>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</si>
  <si>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</si>
  <si>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</si>
  <si>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</si>
  <si>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</si>
  <si>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</si>
  <si>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</si>
  <si>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</si>
  <si>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</si>
  <si>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</si>
  <si>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</si>
  <si>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</si>
  <si>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</si>
  <si>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</si>
  <si>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</si>
  <si>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</si>
  <si>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</si>
  <si>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</si>
  <si>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</si>
  <si>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</si>
  <si>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</si>
  <si>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</si>
  <si>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</si>
  <si>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</si>
  <si>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</si>
  <si>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</si>
  <si>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</si>
  <si>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</si>
  <si>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</si>
  <si>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</si>
  <si>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</si>
  <si>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</si>
  <si>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</si>
  <si>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</si>
  <si>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</si>
  <si>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</si>
  <si>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</si>
  <si>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</si>
  <si>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</si>
  <si>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</si>
  <si>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</si>
  <si>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</si>
  <si>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</si>
  <si>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</si>
  <si>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</si>
  <si>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</si>
  <si>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</si>
  <si>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</si>
  <si>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</si>
  <si>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</si>
  <si>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</si>
  <si>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</si>
  <si>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</si>
  <si>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</si>
  <si>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</si>
  <si>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</si>
  <si>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</si>
  <si>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</si>
  <si>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</si>
  <si>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</si>
  <si>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</si>
  <si>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</si>
  <si>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</si>
  <si>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</si>
  <si>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</si>
  <si>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</si>
  <si>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</si>
  <si>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</si>
  <si>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</si>
  <si>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</si>
  <si>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</si>
  <si>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</si>
  <si>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</si>
  <si>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</si>
  <si>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</si>
  <si>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</si>
  <si>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</si>
  <si>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</si>
  <si>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</si>
  <si>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</si>
  <si>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</si>
  <si>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</si>
  <si>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</si>
  <si>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</si>
  <si>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</si>
  <si>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</si>
  <si>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</si>
  <si>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</si>
  <si>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</si>
  <si>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</si>
  <si>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</si>
  <si>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</si>
  <si>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</si>
  <si>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</si>
  <si>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</si>
  <si>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</si>
  <si>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</si>
  <si>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</si>
  <si>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</si>
  <si>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</si>
  <si>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</si>
  <si>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</si>
  <si>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</si>
  <si>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</si>
  <si>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</si>
  <si>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</si>
  <si>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</si>
  <si>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</si>
  <si>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</si>
  <si>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</si>
  <si>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</si>
  <si>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</si>
  <si>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</si>
  <si>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</si>
  <si>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</si>
  <si>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</si>
  <si>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</si>
  <si>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</si>
  <si>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</si>
  <si>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</si>
  <si>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</si>
  <si>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</si>
  <si>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</si>
  <si>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</si>
  <si>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</si>
  <si>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</si>
  <si>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</si>
  <si>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</si>
  <si>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</si>
  <si>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</si>
  <si>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</si>
  <si>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</si>
  <si>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</si>
  <si>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</si>
  <si>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</si>
  <si>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</si>
  <si>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</si>
  <si>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</si>
  <si>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</si>
  <si>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</si>
  <si>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</si>
  <si>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</si>
  <si>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</si>
  <si>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</si>
  <si>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</si>
  <si>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</si>
  <si>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</si>
  <si>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</si>
  <si>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</si>
  <si>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</si>
  <si>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</si>
  <si>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</si>
  <si>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</si>
  <si>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</si>
  <si>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</si>
  <si>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</si>
  <si>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</si>
  <si>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</si>
  <si>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</si>
  <si>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</si>
  <si>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</si>
  <si>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</si>
  <si>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</si>
  <si>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</si>
  <si>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</si>
  <si>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</si>
  <si>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</si>
  <si>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</si>
  <si>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</si>
  <si>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</si>
  <si>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</si>
  <si>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</si>
  <si>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</si>
  <si>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</si>
  <si>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</si>
  <si>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</si>
  <si>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</si>
  <si>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</si>
  <si>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</si>
  <si>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</si>
  <si>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</si>
  <si>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</si>
  <si>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</si>
  <si>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</si>
  <si>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</si>
  <si>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</si>
  <si>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</si>
  <si>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</si>
  <si>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</si>
  <si>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</si>
  <si>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</si>
  <si>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</si>
  <si>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</si>
  <si>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</si>
  <si>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</si>
  <si>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</si>
  <si>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</si>
  <si>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</si>
  <si>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</si>
  <si>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</si>
  <si>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</si>
  <si>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</si>
  <si>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</si>
  <si>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</si>
  <si>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</si>
  <si>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</si>
  <si>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</si>
  <si>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</si>
  <si>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</si>
  <si>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</si>
  <si>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</si>
  <si>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</si>
  <si>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</si>
  <si>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</si>
  <si>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</si>
  <si>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</si>
  <si>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</si>
  <si>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</si>
  <si>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</si>
  <si>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</si>
  <si>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</si>
  <si>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</si>
  <si>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</si>
  <si>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</si>
  <si>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</si>
  <si>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</si>
  <si>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</si>
  <si>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</si>
  <si>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</si>
  <si>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</si>
  <si>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</si>
  <si>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</si>
  <si>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</si>
  <si>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</si>
  <si>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</si>
  <si>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</si>
  <si>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</si>
  <si>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</si>
  <si>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</si>
  <si>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</si>
  <si>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</si>
  <si>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</si>
  <si>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</si>
  <si>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</si>
  <si>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</si>
  <si>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</si>
  <si>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</si>
  <si>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</si>
  <si>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</si>
  <si>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</si>
  <si>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</si>
  <si>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</si>
  <si>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</si>
  <si>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</si>
  <si>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</si>
  <si>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</si>
  <si>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</si>
  <si>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</si>
  <si>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</si>
  <si>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</si>
  <si>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</si>
  <si>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</si>
  <si>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</si>
  <si>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</si>
  <si>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</si>
  <si>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</si>
  <si>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</si>
  <si>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</si>
  <si>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</si>
  <si>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</si>
  <si>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</si>
  <si>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</si>
  <si>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</si>
  <si>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</si>
  <si>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</si>
  <si>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</si>
  <si>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</si>
  <si>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</si>
  <si>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</si>
  <si>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</si>
  <si>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</si>
  <si>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</si>
  <si>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</si>
  <si>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</si>
  <si>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</si>
  <si>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</si>
  <si>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</si>
  <si>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</si>
  <si>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</si>
  <si>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</si>
  <si>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</si>
  <si>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</si>
  <si>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</si>
  <si>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</si>
  <si>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</si>
  <si>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</si>
  <si>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</si>
  <si>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</si>
  <si>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</si>
  <si>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</si>
  <si>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</si>
  <si>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</si>
  <si>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</si>
  <si>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</si>
  <si>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</si>
  <si>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</si>
  <si>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</si>
  <si>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</si>
  <si>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</si>
  <si>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</si>
  <si>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</si>
  <si>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</si>
  <si>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</si>
  <si>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</si>
  <si>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</si>
  <si>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</si>
  <si>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</si>
  <si>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</si>
  <si>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</si>
  <si>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</si>
  <si>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</si>
  <si>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</si>
  <si>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</si>
  <si>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</si>
  <si>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</si>
  <si>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</si>
  <si>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</si>
  <si>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</si>
  <si>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</si>
  <si>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</si>
  <si>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</si>
  <si>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</si>
  <si>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</si>
  <si>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</si>
  <si>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</si>
  <si>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</si>
  <si>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</si>
  <si>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</si>
  <si>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</si>
  <si>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</si>
  <si>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</si>
  <si>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</si>
  <si>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</si>
  <si>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</si>
  <si>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</si>
  <si>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</si>
  <si>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</si>
  <si>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</si>
  <si>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</si>
  <si>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</si>
  <si>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</si>
  <si>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</si>
  <si>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</si>
  <si>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</si>
  <si>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</si>
  <si>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</si>
  <si>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</si>
  <si>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</si>
  <si>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</si>
  <si>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</si>
  <si>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</si>
  <si>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</si>
  <si>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</si>
  <si>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</si>
  <si>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</si>
  <si>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</si>
  <si>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</si>
  <si>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</si>
  <si>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</si>
  <si>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</si>
  <si>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</si>
  <si>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</si>
  <si>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</si>
  <si>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</si>
  <si>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</si>
  <si>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</si>
  <si>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</si>
  <si>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</si>
  <si>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</si>
  <si>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</si>
  <si>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</si>
  <si>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</si>
  <si>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</si>
  <si>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</si>
  <si>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</si>
  <si>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</si>
  <si>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</si>
  <si>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</si>
  <si>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</si>
  <si>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</si>
  <si>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</si>
  <si>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</si>
  <si>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</si>
  <si>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</si>
  <si>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</si>
  <si>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</si>
  <si>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</si>
  <si>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</si>
  <si>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</si>
  <si>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</si>
  <si>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</si>
  <si>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</si>
  <si>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</si>
  <si>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</si>
  <si>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</si>
  <si>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</si>
  <si>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</si>
  <si>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</si>
  <si>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</si>
  <si>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</si>
  <si>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</si>
  <si>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</si>
  <si>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</si>
  <si>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</si>
  <si>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</si>
  <si>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</si>
  <si>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</si>
  <si>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</si>
  <si>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</si>
  <si>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</si>
  <si>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</si>
  <si>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</si>
  <si>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</si>
  <si>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</si>
  <si>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</si>
  <si>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</si>
  <si>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</si>
  <si>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</si>
  <si>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</si>
  <si>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</si>
  <si>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</si>
  <si>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</si>
  <si>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</si>
  <si>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</si>
  <si>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</si>
  <si>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</si>
  <si>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</si>
  <si>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</si>
  <si>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</si>
  <si>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</si>
  <si>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</si>
  <si>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</si>
  <si>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</si>
  <si>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</si>
  <si>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</si>
  <si>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</si>
  <si>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</si>
  <si>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</si>
  <si>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</si>
  <si>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</si>
  <si>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</si>
  <si>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</si>
  <si>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</si>
  <si>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</si>
  <si>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</si>
  <si>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</si>
  <si>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</si>
  <si>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</si>
  <si>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</si>
  <si>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</si>
  <si>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</si>
  <si>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</si>
  <si>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</si>
  <si>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</si>
  <si>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</si>
  <si>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</si>
  <si>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</si>
  <si>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</si>
  <si>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</si>
  <si>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</si>
  <si>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</si>
  <si>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</si>
  <si>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</si>
  <si>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</si>
  <si>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</si>
  <si>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</si>
  <si>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</si>
  <si>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</si>
  <si>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</si>
  <si>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</si>
  <si>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</si>
  <si>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</si>
  <si>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</si>
  <si>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</si>
  <si>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</si>
  <si>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</si>
  <si>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</si>
  <si>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</si>
  <si>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</si>
  <si>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</si>
  <si>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</si>
  <si>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</si>
  <si>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</si>
  <si>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</si>
  <si>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</si>
  <si>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</si>
  <si>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</si>
  <si>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</si>
  <si>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</si>
  <si>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</si>
  <si>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</si>
  <si>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</si>
  <si>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</si>
  <si>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</si>
  <si>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</si>
  <si>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</si>
  <si>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</si>
  <si>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</si>
  <si>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</si>
  <si>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</si>
  <si>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</si>
  <si>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</si>
  <si>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</si>
  <si>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</si>
  <si>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</si>
  <si>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</si>
  <si>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</si>
  <si>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</si>
  <si>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</si>
  <si>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</si>
  <si>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</si>
  <si>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</si>
  <si>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</si>
  <si>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</si>
  <si>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</si>
  <si>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</si>
  <si>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</si>
  <si>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</si>
  <si>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</si>
  <si>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</si>
  <si>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</si>
  <si>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</si>
  <si>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</si>
  <si>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</si>
  <si>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</si>
  <si>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</si>
  <si>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</si>
  <si>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</si>
  <si>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</si>
  <si>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</si>
  <si>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</si>
  <si>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</si>
  <si>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</si>
  <si>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</si>
  <si>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</si>
  <si>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</si>
  <si>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</si>
  <si>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</si>
  <si>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</si>
  <si>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</si>
  <si>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</si>
  <si>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</si>
  <si>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</si>
  <si>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</si>
  <si>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</si>
  <si>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</si>
  <si>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</si>
  <si>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</si>
  <si>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</si>
  <si>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</si>
  <si>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</si>
  <si>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</si>
  <si>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</si>
  <si>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</si>
  <si>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</si>
  <si>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</si>
  <si>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</si>
  <si>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</si>
  <si>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</si>
  <si>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</si>
  <si>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</si>
  <si>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</si>
  <si>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</si>
  <si>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</si>
  <si>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</si>
  <si>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</si>
  <si>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</si>
  <si>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</si>
  <si>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</si>
  <si>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</si>
  <si>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</si>
  <si>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</si>
  <si>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</si>
  <si>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</si>
  <si>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</si>
  <si>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</si>
  <si>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</si>
  <si>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</si>
  <si>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</si>
  <si>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</si>
  <si>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</si>
  <si>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</si>
  <si>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</si>
  <si>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</si>
  <si>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</si>
  <si>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</si>
  <si>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</si>
  <si>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</si>
  <si>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</si>
  <si>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</si>
  <si>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</si>
  <si>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</si>
  <si>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</si>
  <si>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</si>
  <si>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</si>
  <si>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</si>
  <si>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</si>
  <si>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</si>
  <si>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</si>
  <si>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</si>
  <si>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</si>
  <si>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</si>
  <si>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</si>
  <si>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</si>
  <si>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</si>
  <si>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</si>
  <si>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</si>
  <si>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</si>
  <si>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</si>
  <si>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</si>
  <si>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</si>
  <si>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</si>
  <si>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</si>
  <si>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</si>
  <si>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</si>
  <si>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</si>
  <si>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</si>
  <si>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</si>
  <si>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</si>
  <si>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</si>
  <si>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</si>
  <si>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</si>
  <si>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</si>
  <si>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</si>
  <si>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</si>
  <si>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</si>
  <si>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</si>
  <si>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</si>
  <si>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</si>
  <si>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</si>
  <si>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</si>
  <si>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</si>
  <si>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</si>
  <si>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</si>
  <si>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</si>
  <si>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</si>
  <si>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</si>
  <si>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</si>
  <si>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</si>
  <si>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</si>
  <si>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</si>
  <si>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</si>
  <si>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</si>
  <si>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</si>
  <si>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</si>
  <si>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</si>
  <si>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</si>
  <si>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</si>
  <si>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</si>
  <si>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</si>
  <si>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</si>
  <si>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</si>
  <si>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</si>
  <si>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</si>
  <si>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</si>
  <si>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</si>
  <si>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</si>
  <si>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</si>
  <si>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</si>
  <si>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</si>
  <si>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</si>
  <si>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</si>
  <si>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</si>
  <si>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</si>
  <si>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</si>
  <si>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</si>
  <si>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</si>
  <si>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</si>
  <si>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</si>
  <si>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</si>
  <si>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</si>
  <si>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</si>
  <si>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</si>
  <si>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</si>
  <si>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</si>
  <si>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</si>
  <si>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</si>
  <si>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</si>
  <si>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</si>
  <si>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</si>
  <si>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</si>
  <si>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</si>
  <si>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</si>
  <si>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</si>
  <si>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</si>
  <si>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</si>
  <si>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</si>
  <si>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</si>
  <si>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</si>
  <si>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</si>
  <si>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</si>
  <si>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</si>
  <si>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</si>
  <si>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</si>
  <si>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</si>
  <si>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</si>
  <si>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</si>
  <si>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</si>
  <si>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</si>
  <si>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</si>
  <si>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</si>
  <si>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</si>
  <si>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</si>
  <si>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</si>
  <si>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</si>
  <si>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</si>
  <si>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</si>
  <si>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</si>
  <si>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</si>
  <si>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</si>
  <si>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</si>
  <si>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</si>
  <si>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</si>
  <si>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</si>
  <si>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</si>
  <si>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</si>
  <si>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</si>
  <si>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</si>
  <si>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</si>
  <si>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</si>
  <si>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</si>
  <si>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</si>
  <si>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</si>
  <si>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</si>
  <si>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</si>
  <si>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</si>
  <si>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</si>
  <si>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</si>
  <si>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</si>
  <si>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</si>
  <si>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</si>
  <si>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</si>
  <si>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</si>
  <si>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</si>
  <si>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</si>
  <si>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</si>
  <si>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</si>
  <si>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</si>
  <si>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</si>
  <si>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</si>
  <si>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</si>
  <si>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</si>
  <si>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</si>
  <si>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</si>
  <si>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</si>
  <si>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</si>
  <si>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</si>
  <si>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</si>
  <si>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</si>
  <si>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</si>
  <si>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</si>
  <si>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</si>
  <si>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</si>
  <si>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</si>
  <si>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</si>
  <si>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</si>
  <si>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</si>
  <si>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</si>
  <si>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</si>
  <si>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</si>
  <si>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</si>
  <si>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</si>
  <si>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</si>
  <si>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</si>
  <si>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</si>
  <si>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</si>
  <si>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</si>
  <si>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</si>
  <si>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</si>
  <si>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</si>
  <si>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</si>
  <si>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</si>
  <si>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</si>
  <si>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</si>
  <si>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</si>
  <si>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</si>
  <si>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</si>
  <si>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</si>
  <si>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</si>
  <si>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</si>
  <si>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</si>
  <si>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</si>
  <si>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</si>
  <si>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</si>
  <si>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</si>
  <si>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</si>
  <si>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</si>
  <si>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</si>
  <si>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</si>
  <si>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</si>
  <si>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</si>
  <si>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</si>
  <si>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</si>
  <si>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</si>
  <si>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</si>
  <si>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</si>
  <si>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</si>
  <si>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</si>
  <si>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</si>
  <si>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</si>
  <si>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</si>
  <si>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</si>
  <si>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</si>
  <si>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</si>
  <si>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</si>
  <si>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</si>
  <si>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</si>
  <si>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</si>
  <si>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</si>
  <si>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</si>
  <si>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</si>
  <si>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</si>
  <si>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</si>
  <si>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</si>
  <si>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</si>
  <si>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</si>
  <si>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</si>
  <si>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</si>
  <si>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</si>
  <si>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</si>
  <si>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</si>
  <si>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</si>
  <si>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</si>
  <si>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</si>
  <si>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</si>
  <si>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</si>
  <si>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</si>
  <si>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</si>
  <si>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</si>
  <si>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</si>
  <si>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</si>
  <si>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</si>
  <si>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</si>
  <si>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</si>
  <si>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</si>
  <si>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</si>
  <si>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</si>
  <si>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</si>
  <si>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</si>
  <si>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</si>
  <si>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</si>
  <si>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</si>
  <si>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</si>
  <si>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</si>
  <si>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</si>
  <si>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</si>
  <si>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</si>
  <si>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</si>
  <si>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</si>
  <si>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</si>
  <si>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</si>
  <si>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</si>
  <si>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</si>
  <si>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</si>
  <si>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</si>
  <si>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</si>
  <si>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</si>
  <si>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</si>
  <si>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</si>
  <si>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</si>
  <si>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</si>
  <si>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</si>
  <si>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</si>
  <si>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</si>
  <si>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</si>
  <si>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</si>
  <si>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</si>
  <si>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</si>
  <si>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</si>
  <si>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</si>
  <si>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</si>
  <si>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</si>
  <si>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</si>
  <si>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</si>
  <si>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</si>
  <si>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</si>
  <si>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</si>
  <si>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</si>
  <si>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</si>
  <si>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</si>
  <si>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</si>
  <si>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</si>
  <si>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</si>
  <si>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</si>
  <si>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</si>
  <si>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</si>
  <si>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</si>
  <si>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</si>
  <si>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</si>
  <si>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</si>
  <si>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</si>
  <si>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</si>
  <si>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</si>
  <si>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</si>
  <si>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</si>
  <si>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</si>
  <si>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</si>
  <si>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</si>
  <si>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</si>
  <si>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</si>
  <si>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</si>
  <si>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</si>
  <si>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</si>
  <si>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</si>
  <si>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</si>
  <si>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</si>
  <si>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</si>
  <si>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</si>
  <si>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</si>
  <si>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</si>
  <si>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</si>
  <si>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</si>
  <si>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</si>
  <si>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</si>
  <si>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</si>
  <si>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</si>
  <si>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</si>
  <si>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</si>
  <si>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</si>
  <si>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</si>
  <si>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</si>
  <si>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</si>
  <si>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</si>
  <si>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</si>
  <si>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</si>
  <si>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</si>
  <si>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</si>
  <si>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</si>
  <si>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</si>
  <si>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</si>
  <si>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</si>
  <si>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</si>
  <si>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</si>
  <si>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</si>
  <si>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</si>
  <si>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</si>
  <si>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</si>
  <si>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</si>
  <si>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</si>
  <si>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</si>
  <si>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</si>
  <si>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</si>
  <si>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</si>
  <si>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</si>
  <si>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</si>
  <si>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</si>
  <si>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</si>
  <si>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</si>
  <si>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</si>
  <si>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</si>
  <si>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</si>
  <si>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</si>
  <si>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</si>
  <si>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</si>
  <si>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</si>
  <si>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</si>
  <si>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</si>
  <si>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</si>
  <si>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</si>
  <si>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</si>
  <si>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</si>
  <si>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</si>
  <si>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</si>
  <si>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</si>
  <si>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</si>
  <si>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</si>
  <si>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</si>
  <si>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</si>
  <si>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</si>
  <si>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</si>
  <si>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</si>
  <si>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</si>
  <si>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</si>
  <si>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</si>
  <si>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</si>
  <si>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</si>
  <si>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</si>
  <si>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</si>
  <si>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</si>
  <si>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</si>
  <si>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</si>
  <si>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</si>
  <si>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</si>
  <si>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</si>
  <si>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</si>
  <si>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</si>
  <si>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</si>
  <si>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</si>
  <si>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</si>
  <si>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</si>
  <si>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</si>
  <si>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</si>
  <si>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</si>
  <si>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</si>
  <si>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</si>
  <si>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</si>
  <si>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</si>
  <si>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</si>
  <si>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</si>
  <si>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</si>
  <si>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</si>
  <si>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</si>
  <si>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</si>
  <si>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</si>
  <si>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</si>
  <si>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</si>
  <si>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</si>
  <si>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</si>
  <si>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</si>
  <si>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</si>
  <si>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</si>
  <si>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</si>
  <si>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</si>
  <si>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</si>
  <si>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</si>
  <si>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</si>
  <si>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</si>
  <si>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</si>
  <si>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</si>
  <si>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</si>
  <si>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</si>
  <si>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</si>
  <si>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</si>
  <si>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</si>
  <si>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</si>
  <si>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</si>
  <si>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</si>
  <si>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</si>
  <si>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</si>
  <si>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</si>
  <si>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</si>
  <si>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</si>
  <si>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</si>
  <si>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</si>
  <si>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</si>
  <si>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</si>
  <si>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</si>
  <si>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</si>
  <si>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</si>
  <si>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</si>
  <si>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</si>
  <si>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</si>
  <si>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</si>
  <si>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</si>
  <si>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</si>
  <si>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</si>
  <si>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</si>
  <si>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</si>
  <si>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</si>
  <si>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</si>
  <si>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</si>
  <si>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</si>
  <si>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</si>
  <si>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</si>
  <si>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</si>
  <si>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</si>
  <si>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</si>
  <si>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</si>
  <si>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</si>
  <si>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</si>
  <si>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</si>
  <si>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</si>
  <si>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</si>
  <si>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</si>
  <si>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</si>
  <si>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</si>
  <si>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</si>
  <si>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</si>
  <si>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</si>
  <si>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</si>
  <si>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</si>
  <si>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</si>
  <si>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</si>
  <si>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</si>
  <si>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</si>
  <si>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</si>
  <si>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</si>
  <si>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</si>
  <si>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</si>
  <si>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</si>
  <si>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</si>
  <si>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</si>
  <si>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</si>
  <si>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</si>
  <si>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</si>
  <si>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</si>
  <si>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</si>
  <si>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</si>
  <si>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</si>
  <si>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</si>
  <si>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</si>
  <si>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</si>
  <si>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</si>
  <si>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</si>
  <si>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</si>
  <si>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</si>
  <si>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</si>
  <si>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</si>
  <si>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</si>
  <si>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</si>
  <si>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</si>
  <si>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</si>
  <si>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</si>
  <si>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</si>
  <si>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</si>
  <si>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</si>
  <si>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</si>
  <si>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</si>
  <si>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</si>
  <si>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</si>
  <si>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</si>
  <si>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</si>
  <si>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</si>
  <si>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</si>
  <si>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</si>
  <si>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</si>
  <si>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</si>
  <si>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</si>
  <si>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</si>
  <si>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</si>
  <si>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</si>
  <si>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</si>
  <si>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</si>
  <si>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</si>
  <si>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</si>
  <si>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</si>
  <si>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</si>
  <si>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</si>
  <si>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</si>
  <si>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</si>
  <si>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</si>
  <si>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</si>
  <si>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</si>
  <si>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</si>
  <si>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</si>
  <si>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</si>
  <si>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</si>
  <si>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</si>
  <si>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</si>
  <si>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</si>
  <si>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</si>
  <si>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</si>
  <si>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</si>
  <si>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</si>
  <si>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</si>
  <si>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</si>
  <si>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</si>
  <si>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</si>
  <si>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</si>
  <si>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</si>
  <si>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</si>
  <si>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</si>
  <si>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</si>
  <si>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</si>
  <si>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</si>
  <si>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</si>
  <si>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</si>
  <si>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</si>
  <si>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</si>
  <si>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</si>
  <si>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</si>
  <si>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</si>
  <si>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</si>
  <si>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</si>
  <si>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</si>
  <si>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</si>
  <si>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</si>
  <si>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</si>
  <si>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</si>
  <si>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</si>
  <si>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</si>
  <si>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</si>
  <si>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</si>
  <si>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</si>
  <si>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</si>
  <si>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</si>
  <si>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</si>
  <si>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</si>
  <si>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</si>
  <si>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</si>
  <si>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</si>
  <si>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</si>
  <si>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</si>
  <si>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</si>
  <si>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</si>
  <si>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</si>
  <si>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</si>
  <si>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</si>
  <si>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</si>
  <si>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</si>
  <si>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</si>
  <si>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</si>
  <si>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</si>
  <si>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</si>
  <si>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</si>
  <si>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</si>
  <si>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</si>
  <si>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</si>
  <si>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</si>
  <si>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</si>
  <si>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</si>
  <si>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</si>
  <si>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</si>
  <si>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</si>
  <si>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</si>
  <si>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</si>
  <si>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</si>
  <si>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</si>
  <si>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</si>
  <si>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</si>
  <si>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</si>
  <si>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</si>
  <si>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</si>
  <si>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</si>
  <si>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</si>
  <si>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</si>
  <si>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</si>
  <si>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</si>
  <si>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</si>
  <si>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</si>
  <si>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</si>
  <si>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</si>
  <si>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</si>
  <si>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</si>
  <si>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</si>
  <si>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</si>
  <si>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</si>
  <si>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</si>
  <si>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</si>
  <si>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</si>
  <si>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</si>
  <si>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</si>
  <si>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</si>
  <si>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</si>
  <si>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</si>
  <si>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</si>
  <si>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</si>
  <si>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</si>
  <si>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</si>
  <si>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</si>
  <si>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</si>
  <si>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</si>
  <si>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</si>
  <si>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</si>
  <si>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</si>
  <si>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</si>
  <si>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</si>
  <si>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</si>
  <si>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</si>
  <si>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</si>
  <si>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</si>
  <si>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</si>
  <si>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</si>
  <si>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</si>
  <si>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</si>
  <si>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</si>
  <si>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</si>
  <si>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</si>
  <si>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</si>
  <si>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</si>
  <si>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</si>
  <si>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</si>
  <si>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</si>
  <si>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</si>
  <si>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</si>
  <si>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</si>
  <si>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</si>
  <si>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</si>
  <si>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</si>
  <si>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</si>
  <si>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</si>
  <si>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</si>
  <si>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</si>
  <si>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</si>
  <si>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</si>
  <si>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</si>
  <si>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</si>
  <si>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</si>
  <si>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</si>
  <si>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</si>
  <si>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</si>
  <si>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</si>
  <si>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</si>
  <si>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</si>
  <si>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</si>
  <si>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</si>
  <si>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</si>
  <si>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</si>
  <si>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</si>
  <si>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</si>
  <si>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</si>
  <si>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</si>
  <si>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</si>
  <si>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</si>
  <si>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</si>
  <si>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</si>
  <si>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</si>
  <si>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</si>
  <si>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</si>
  <si>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</si>
  <si>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</si>
  <si>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</si>
  <si>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</si>
  <si>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</si>
  <si>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</si>
  <si>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</si>
  <si>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</si>
  <si>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</si>
  <si>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</si>
  <si>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</si>
  <si>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</si>
  <si>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</si>
  <si>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</si>
  <si>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</si>
  <si>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</si>
  <si>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</si>
  <si>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</si>
  <si>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</si>
  <si>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</si>
  <si>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</si>
  <si>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</si>
  <si>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</si>
  <si>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</si>
  <si>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</si>
  <si>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</si>
  <si>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</si>
  <si>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</si>
  <si>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</si>
  <si>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</si>
  <si>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</si>
  <si>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</si>
  <si>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</si>
  <si>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</si>
  <si>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</si>
  <si>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</si>
  <si>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</si>
  <si>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</si>
  <si>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</si>
  <si>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</si>
  <si>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</si>
  <si>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</si>
  <si>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</si>
  <si>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</si>
  <si>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</si>
  <si>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</si>
  <si>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</si>
  <si>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</si>
  <si>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</si>
  <si>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</si>
  <si>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</si>
  <si>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</si>
  <si>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</si>
  <si>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</si>
  <si>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</si>
  <si>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</si>
  <si>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</si>
  <si>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</si>
  <si>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</si>
  <si>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</si>
  <si>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</si>
  <si>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</si>
  <si>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</si>
  <si>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</si>
  <si>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</si>
  <si>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</si>
  <si>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</si>
  <si>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</si>
  <si>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</si>
  <si>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</si>
  <si>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</si>
  <si>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</si>
  <si>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</si>
  <si>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</si>
  <si>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</si>
  <si>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</si>
  <si>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</si>
  <si>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</si>
  <si>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</si>
  <si>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</si>
  <si>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</si>
  <si>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</si>
  <si>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</si>
  <si>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</si>
  <si>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</si>
  <si>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</si>
  <si>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</si>
  <si>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</si>
  <si>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</si>
  <si>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</si>
  <si>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</si>
  <si>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</si>
  <si>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</si>
  <si>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</si>
  <si>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</si>
  <si>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</si>
  <si>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</si>
  <si>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</si>
  <si>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</si>
  <si>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</si>
  <si>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</si>
  <si>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</si>
  <si>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</si>
  <si>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</si>
  <si>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</si>
  <si>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</si>
  <si>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</si>
  <si>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</si>
  <si>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</si>
  <si>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</si>
  <si>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</si>
  <si>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</si>
  <si>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</si>
  <si>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</si>
  <si>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</si>
  <si>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</si>
  <si>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</si>
  <si>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</si>
  <si>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</si>
  <si>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</si>
  <si>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</si>
  <si>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</si>
  <si>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</si>
  <si>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</si>
  <si>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</si>
  <si>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</si>
  <si>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</si>
  <si>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</si>
  <si>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</si>
  <si>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</si>
  <si>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</si>
  <si>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</si>
  <si>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</si>
  <si>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</si>
  <si>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</si>
  <si>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</si>
  <si>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</si>
  <si>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</si>
  <si>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</si>
  <si>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</si>
  <si>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</si>
  <si>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</si>
  <si>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</si>
  <si>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</si>
  <si>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</si>
  <si>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</si>
  <si>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</si>
  <si>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</si>
  <si>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</si>
  <si>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</si>
  <si>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</si>
  <si>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</si>
  <si>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</si>
  <si>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</si>
  <si>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</si>
  <si>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</si>
  <si>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</si>
  <si>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</si>
  <si>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</si>
  <si>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</si>
  <si>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</si>
  <si>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</si>
  <si>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</si>
  <si>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</si>
  <si>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</si>
  <si>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</si>
  <si>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</si>
  <si>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</si>
  <si>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</si>
  <si>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</si>
  <si>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</si>
  <si>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</si>
  <si>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</si>
  <si>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</si>
  <si>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</si>
  <si>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</si>
  <si>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</si>
  <si>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</si>
  <si>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</si>
  <si>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</si>
  <si>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</si>
  <si>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</si>
  <si>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</si>
  <si>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</si>
  <si>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</si>
  <si>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</si>
  <si>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</si>
  <si>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</si>
  <si>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</si>
  <si>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</si>
  <si>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</si>
  <si>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</si>
  <si>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</si>
  <si>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</si>
  <si>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</si>
  <si>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</si>
  <si>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</si>
  <si>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</si>
  <si>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</si>
  <si>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</si>
  <si>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</si>
  <si>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</si>
  <si>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</si>
  <si>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</si>
  <si>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</si>
  <si>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</si>
  <si>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</si>
  <si>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</si>
  <si>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</si>
  <si>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</si>
  <si>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</si>
  <si>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</si>
  <si>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</si>
  <si>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</si>
  <si>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</si>
  <si>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</si>
  <si>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</si>
  <si>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</si>
  <si>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</si>
  <si>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</si>
  <si>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</si>
  <si>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</si>
  <si>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</si>
  <si>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</si>
  <si>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</si>
  <si>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</si>
  <si>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</si>
  <si>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</si>
  <si>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</si>
  <si>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</si>
  <si>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</si>
  <si>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</si>
  <si>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</si>
  <si>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</si>
  <si>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</si>
  <si>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</si>
  <si>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</si>
  <si>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</si>
  <si>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</si>
  <si>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</si>
  <si>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</si>
  <si>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</si>
  <si>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</si>
  <si>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</si>
  <si>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</si>
  <si>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</si>
  <si>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</si>
  <si>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</si>
  <si>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</si>
  <si>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</si>
  <si>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</si>
  <si>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</si>
  <si>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</si>
  <si>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</si>
  <si>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</si>
  <si>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</si>
  <si>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</si>
  <si>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</si>
  <si>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</si>
  <si>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</si>
  <si>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</si>
  <si>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</si>
  <si>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</si>
  <si>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</si>
  <si>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</si>
  <si>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</si>
  <si>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</si>
  <si>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</si>
  <si>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</si>
  <si>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</si>
  <si>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</si>
  <si>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</si>
  <si>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</si>
  <si>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</si>
  <si>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</si>
  <si>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</si>
  <si>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</si>
  <si>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</si>
  <si>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</si>
  <si>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</si>
  <si>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</si>
  <si>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</si>
  <si>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</si>
  <si>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</si>
  <si>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</si>
  <si>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</si>
  <si>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</si>
  <si>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</si>
  <si>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</si>
  <si>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</si>
  <si>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</si>
  <si>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</si>
  <si>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</si>
  <si>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</si>
  <si>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</si>
  <si>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</si>
  <si>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</si>
  <si>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</si>
  <si>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</si>
  <si>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</si>
  <si>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</si>
  <si>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</si>
  <si>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</si>
  <si>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</si>
  <si>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</si>
  <si>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</si>
  <si>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</si>
  <si>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</si>
  <si>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</si>
  <si>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</si>
  <si>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</si>
  <si>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</si>
  <si>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</si>
  <si>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</si>
  <si>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</si>
  <si>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</si>
  <si>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</si>
  <si>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</si>
  <si>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</si>
  <si>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</si>
  <si>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</si>
  <si>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</si>
  <si>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</si>
  <si>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</si>
  <si>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</si>
  <si>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</si>
  <si>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</si>
  <si>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</si>
  <si>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</si>
  <si>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</si>
  <si>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</si>
  <si>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</si>
  <si>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</si>
  <si>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</si>
  <si>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</si>
  <si>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</si>
  <si>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</si>
  <si>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</si>
  <si>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</si>
  <si>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</si>
  <si>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</si>
  <si>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</si>
  <si>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</si>
  <si>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</si>
  <si>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</si>
  <si>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</si>
  <si>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</si>
  <si>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</si>
  <si>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</si>
  <si>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</si>
  <si>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</si>
  <si>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</si>
  <si>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</si>
  <si>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</si>
  <si>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</si>
  <si>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</si>
  <si>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</si>
  <si>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</si>
  <si>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</si>
  <si>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</si>
  <si>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</si>
  <si>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</si>
  <si>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</si>
  <si>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</si>
  <si>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</si>
  <si>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</si>
  <si>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</si>
  <si>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</si>
  <si>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</si>
  <si>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</si>
  <si>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</si>
  <si>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</si>
  <si>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</si>
  <si>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</si>
  <si>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</si>
  <si>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</si>
  <si>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</si>
  <si>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</si>
  <si>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</si>
  <si>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</si>
  <si>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</si>
  <si>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</si>
  <si>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</si>
  <si>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</si>
  <si>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</si>
  <si>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</si>
  <si>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</si>
  <si>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</si>
  <si>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</si>
  <si>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</si>
  <si>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</si>
  <si>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</si>
  <si>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</si>
  <si>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</si>
  <si>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</si>
  <si>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</si>
  <si>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</si>
  <si>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</si>
  <si>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</si>
  <si>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</si>
  <si>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</si>
  <si>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</si>
  <si>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</si>
  <si>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</si>
  <si>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</si>
  <si>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</si>
  <si>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</si>
  <si>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</si>
  <si>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</si>
  <si>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</si>
  <si>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</si>
  <si>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</si>
  <si>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</si>
  <si>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</si>
  <si>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</si>
  <si>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</si>
  <si>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</si>
  <si>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</si>
  <si>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</si>
  <si>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</si>
  <si>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</si>
  <si>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</si>
  <si>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</si>
  <si>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</si>
  <si>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</si>
  <si>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</si>
  <si>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</si>
  <si>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</si>
  <si>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</si>
  <si>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</si>
  <si>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</si>
  <si>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</si>
  <si>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</si>
  <si>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</si>
  <si>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</si>
  <si>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</si>
  <si>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</si>
  <si>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</si>
  <si>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</si>
  <si>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</si>
  <si>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</si>
  <si>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</si>
  <si>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</si>
  <si>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</si>
  <si>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</si>
  <si>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</si>
  <si>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</si>
  <si>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</si>
  <si>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</si>
  <si>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</si>
  <si>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</si>
  <si>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</si>
  <si>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</si>
  <si>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</si>
  <si>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</si>
  <si>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</si>
  <si>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</si>
  <si>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</si>
  <si>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</si>
  <si>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</si>
  <si>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</si>
  <si>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</si>
  <si>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</si>
  <si>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</si>
  <si>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</si>
  <si>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</si>
  <si>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</si>
  <si>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</si>
  <si>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</si>
  <si>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</si>
  <si>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</si>
  <si>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</si>
  <si>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</si>
  <si>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</si>
  <si>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</si>
  <si>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</si>
  <si>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</si>
  <si>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</si>
  <si>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</si>
  <si>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</si>
  <si>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</si>
  <si>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</si>
  <si>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</si>
  <si>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</si>
  <si>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</si>
  <si>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</si>
  <si>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</si>
  <si>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</si>
  <si>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</si>
  <si>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</si>
  <si>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</si>
  <si>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</si>
  <si>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</si>
  <si>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</si>
  <si>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</si>
  <si>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</si>
  <si>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</si>
  <si>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</si>
  <si>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</si>
  <si>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</si>
  <si>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</si>
  <si>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</si>
  <si>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</si>
  <si>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</si>
  <si>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</si>
  <si>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</si>
  <si>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</si>
  <si>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</si>
  <si>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</si>
  <si>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</si>
  <si>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</si>
  <si>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</si>
  <si>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</si>
  <si>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</si>
  <si>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</si>
  <si>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</si>
  <si>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</si>
  <si>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</si>
  <si>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</si>
  <si>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</si>
  <si>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</si>
  <si>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</si>
  <si>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</si>
  <si>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</si>
  <si>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</si>
  <si>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</si>
  <si>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</si>
  <si>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</si>
  <si>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</si>
  <si>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</si>
  <si>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</si>
  <si>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</si>
  <si>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</si>
  <si>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</si>
  <si>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</si>
  <si>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</si>
  <si>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</si>
  <si>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</si>
  <si>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</si>
  <si>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</si>
  <si>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</si>
  <si>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</si>
  <si>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</si>
  <si>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</si>
  <si>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</si>
  <si>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</si>
  <si>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</si>
  <si>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</si>
  <si>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</si>
  <si>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</si>
  <si>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</si>
  <si>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</si>
  <si>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</si>
  <si>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</si>
  <si>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</si>
  <si>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</si>
  <si>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</si>
  <si>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</si>
  <si>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</si>
  <si>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</si>
  <si>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</si>
  <si>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</si>
  <si>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</si>
  <si>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</si>
  <si>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</si>
  <si>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</si>
  <si>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</si>
  <si>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</si>
  <si>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</si>
  <si>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</si>
  <si>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</si>
  <si>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</si>
  <si>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</si>
  <si>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</si>
  <si>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</si>
  <si>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</si>
  <si>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</si>
  <si>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</si>
  <si>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</si>
  <si>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</si>
  <si>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</si>
  <si>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</si>
  <si>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</si>
  <si>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</si>
  <si>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</si>
  <si>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</si>
  <si>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</si>
  <si>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</si>
  <si>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</si>
  <si>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</si>
  <si>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</si>
  <si>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</si>
  <si>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</si>
  <si>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</si>
  <si>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</si>
  <si>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</si>
  <si>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</si>
  <si>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</si>
  <si>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</si>
  <si>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</si>
  <si>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</si>
  <si>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</si>
  <si>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</si>
  <si>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</si>
  <si>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</si>
  <si>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</si>
  <si>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</si>
  <si>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</si>
  <si>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</si>
  <si>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</si>
  <si>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</si>
  <si>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</si>
  <si>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</si>
  <si>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</si>
  <si>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</si>
  <si>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</si>
  <si>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</si>
  <si>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</si>
  <si>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</si>
  <si>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</si>
  <si>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</si>
  <si>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</si>
  <si>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</si>
  <si>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</si>
  <si>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</si>
  <si>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</si>
  <si>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</si>
  <si>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</si>
  <si>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</si>
  <si>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</si>
  <si>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</si>
  <si>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</si>
  <si>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</si>
  <si>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</si>
  <si>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</si>
  <si>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</si>
  <si>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</si>
  <si>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</si>
  <si>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</si>
  <si>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</si>
  <si>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</si>
  <si>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</si>
  <si>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</si>
  <si>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</si>
  <si>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</si>
  <si>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</si>
  <si>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</si>
  <si>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</si>
  <si>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</si>
  <si>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</si>
  <si>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</si>
  <si>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</si>
  <si>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</si>
  <si>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</si>
  <si>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</si>
  <si>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</si>
  <si>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</si>
  <si>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</si>
  <si>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</si>
  <si>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</si>
  <si>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</si>
  <si>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</si>
  <si>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</si>
  <si>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</si>
  <si>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</si>
  <si>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</si>
  <si>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</si>
  <si>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</si>
  <si>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</si>
  <si>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</si>
  <si>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</si>
  <si>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</si>
  <si>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</si>
  <si>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</si>
  <si>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</si>
  <si>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</si>
  <si>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</si>
  <si>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</si>
  <si>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</si>
  <si>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</si>
  <si>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</si>
  <si>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</si>
  <si>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</si>
  <si>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</si>
  <si>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</si>
  <si>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</si>
  <si>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</si>
  <si>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</si>
  <si>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</si>
  <si>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</si>
  <si>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</si>
  <si>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</si>
  <si>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</si>
  <si>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</si>
  <si>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</si>
  <si>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</si>
  <si>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</si>
  <si>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</si>
  <si>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</si>
  <si>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</si>
  <si>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</si>
  <si>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</si>
  <si>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</si>
  <si>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</si>
  <si>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</si>
  <si>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</si>
  <si>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</si>
  <si>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</si>
  <si>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</si>
  <si>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</si>
  <si>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</si>
  <si>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</si>
  <si>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</si>
  <si>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</si>
  <si>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</si>
  <si>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</si>
  <si>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</si>
  <si>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</si>
  <si>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</si>
  <si>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</si>
  <si>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</si>
  <si>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</si>
  <si>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</si>
  <si>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</si>
  <si>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</si>
  <si>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</si>
  <si>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</si>
  <si>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</si>
  <si>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</si>
  <si>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</si>
  <si>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</si>
  <si>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</si>
  <si>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</si>
  <si>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</si>
  <si>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</si>
  <si>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</si>
  <si>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</si>
  <si>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</si>
  <si>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</si>
  <si>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</si>
  <si>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</si>
  <si>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</si>
  <si>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</si>
  <si>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</si>
  <si>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</si>
  <si>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</si>
  <si>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</si>
  <si>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</si>
  <si>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</si>
  <si>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</si>
  <si>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</si>
  <si>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</si>
  <si>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</si>
  <si>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</si>
  <si>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</si>
  <si>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</si>
  <si>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</si>
  <si>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</si>
  <si>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</si>
  <si>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</si>
  <si>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</si>
  <si>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</si>
  <si>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</si>
  <si>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</si>
  <si>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</si>
  <si>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</si>
  <si>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</si>
  <si>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</si>
  <si>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</si>
  <si>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</si>
  <si>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</si>
  <si>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</si>
  <si>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</si>
  <si>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</si>
  <si>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</si>
  <si>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</si>
  <si>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</si>
  <si>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</si>
  <si>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</si>
  <si>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</si>
  <si>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</si>
  <si>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</si>
  <si>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</si>
  <si>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</si>
  <si>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</si>
  <si>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</si>
  <si>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</si>
  <si>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</si>
  <si>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</si>
  <si>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</si>
  <si>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</si>
  <si>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</si>
  <si>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</si>
  <si>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</si>
  <si>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</si>
  <si>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</si>
  <si>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</si>
  <si>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</si>
  <si>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</si>
  <si>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</si>
  <si>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</si>
  <si>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</si>
  <si>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</si>
  <si>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</si>
  <si>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</si>
  <si>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</si>
  <si>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</si>
  <si>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</si>
  <si>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</si>
  <si>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</si>
  <si>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</si>
  <si>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</si>
  <si>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</si>
  <si>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</si>
  <si>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</si>
  <si>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</si>
  <si>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</si>
  <si>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</si>
  <si>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</si>
  <si>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</si>
  <si>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</si>
  <si>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</si>
  <si>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</si>
  <si>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</si>
  <si>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</si>
  <si>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</si>
  <si>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</si>
  <si>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</si>
  <si>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</si>
  <si>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</si>
  <si>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</si>
  <si>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</si>
  <si>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</si>
  <si>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</si>
  <si>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</si>
  <si>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</si>
  <si>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</si>
  <si>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</si>
  <si>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</si>
  <si>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</si>
  <si>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</si>
  <si>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</si>
  <si>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</si>
  <si>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</si>
  <si>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</si>
  <si>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</si>
  <si>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</si>
  <si>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</si>
  <si>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</si>
  <si>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</si>
  <si>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</si>
  <si>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</si>
  <si>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</si>
  <si>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</si>
  <si>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</si>
  <si>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</si>
  <si>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</si>
  <si>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</si>
  <si>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</si>
  <si>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</si>
  <si>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</si>
  <si>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</si>
  <si>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</si>
  <si>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</si>
  <si>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</si>
  <si>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</si>
  <si>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</si>
  <si>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</si>
  <si>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</si>
  <si>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</si>
  <si>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</si>
  <si>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</si>
  <si>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</si>
  <si>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</si>
  <si>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</si>
  <si>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</si>
  <si>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</si>
  <si>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</si>
  <si>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</si>
  <si>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</si>
  <si>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</si>
  <si>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</si>
  <si>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</si>
  <si>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</si>
  <si>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</si>
  <si>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</si>
  <si>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</si>
  <si>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</si>
  <si>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</si>
  <si>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</si>
  <si>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</si>
  <si>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</si>
  <si>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</si>
  <si>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</si>
  <si>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</si>
  <si>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</si>
  <si>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</si>
  <si>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</si>
  <si>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</si>
  <si>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</si>
  <si>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</si>
  <si>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</si>
  <si>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</si>
  <si>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</si>
  <si>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</si>
  <si>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</si>
  <si>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</si>
  <si>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</si>
  <si>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</si>
  <si>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</si>
  <si>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</si>
  <si>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</si>
  <si>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</si>
  <si>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</si>
  <si>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</si>
  <si>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</si>
  <si>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</si>
  <si>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</si>
  <si>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</si>
  <si>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</si>
  <si>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</si>
  <si>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</si>
  <si>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</si>
  <si>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</si>
  <si>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</si>
  <si>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</si>
  <si>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</si>
  <si>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</si>
  <si>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</si>
  <si>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</si>
  <si>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</si>
  <si>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</si>
  <si>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</si>
  <si>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</si>
  <si>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</si>
  <si>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</si>
  <si>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</si>
  <si>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</si>
  <si>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</si>
  <si>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</si>
  <si>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</si>
  <si>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</si>
  <si>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</si>
  <si>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</si>
  <si>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</si>
  <si>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</si>
  <si>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</si>
  <si>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</si>
  <si>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</si>
  <si>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</si>
  <si>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</si>
  <si>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</si>
  <si>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</si>
  <si>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</si>
  <si>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</si>
  <si>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</si>
  <si>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</si>
  <si>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</si>
  <si>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</si>
  <si>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</si>
  <si>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</si>
  <si>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</si>
  <si>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</si>
  <si>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</si>
  <si>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</si>
  <si>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</si>
  <si>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</si>
  <si>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</si>
  <si>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</si>
  <si>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</si>
  <si>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</si>
  <si>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</si>
  <si>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</si>
  <si>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</si>
  <si>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</si>
  <si>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</si>
  <si>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</si>
  <si>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</si>
  <si>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</si>
  <si>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</si>
  <si>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</si>
  <si>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</si>
  <si>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</si>
  <si>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</si>
  <si>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</si>
  <si>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</si>
  <si>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</si>
  <si>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</si>
  <si>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</si>
  <si>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</si>
  <si>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</si>
  <si>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</si>
  <si>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</si>
  <si>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</si>
  <si>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</si>
  <si>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</si>
  <si>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</si>
  <si>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</si>
  <si>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</si>
  <si>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</si>
  <si>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</si>
  <si>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</si>
  <si>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</si>
  <si>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</si>
  <si>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</si>
  <si>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</si>
  <si>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</si>
  <si>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</si>
  <si>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</si>
  <si>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</si>
  <si>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</si>
  <si>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</si>
  <si>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</si>
  <si>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</si>
  <si>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</si>
  <si>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</si>
  <si>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</si>
  <si>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</si>
  <si>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</si>
  <si>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</si>
  <si>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</si>
  <si>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</si>
  <si>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</si>
  <si>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</si>
  <si>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</si>
  <si>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</si>
  <si>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</si>
  <si>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</si>
  <si>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</si>
  <si>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</si>
  <si>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</si>
  <si>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</si>
  <si>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</si>
  <si>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</si>
  <si>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</si>
  <si>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</si>
  <si>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</si>
  <si>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</si>
  <si>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</si>
  <si>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</si>
  <si>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</si>
  <si>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</si>
  <si>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</si>
  <si>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</si>
  <si>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</si>
  <si>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</si>
  <si>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</si>
  <si>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</si>
  <si>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</si>
  <si>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</si>
  <si>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</si>
  <si>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</si>
  <si>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</si>
  <si>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</si>
  <si>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</si>
  <si>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</si>
  <si>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</si>
  <si>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</si>
  <si>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</si>
  <si>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</si>
  <si>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</si>
  <si>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</si>
  <si>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</si>
  <si>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</si>
  <si>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</si>
  <si>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</si>
  <si>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</si>
  <si>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</si>
  <si>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</si>
  <si>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</si>
  <si>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</si>
  <si>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</si>
  <si>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</si>
  <si>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</si>
  <si>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</si>
  <si>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</si>
  <si>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</si>
  <si>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</si>
  <si>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</si>
  <si>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</si>
  <si>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</si>
  <si>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</si>
  <si>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</si>
  <si>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</si>
  <si>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</si>
  <si>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</si>
  <si>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</si>
  <si>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</si>
  <si>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</si>
  <si>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</si>
  <si>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</si>
  <si>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</si>
  <si>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</si>
  <si>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</si>
  <si>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</si>
  <si>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</si>
  <si>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</si>
  <si>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</si>
  <si>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</si>
  <si>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</si>
  <si>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</si>
  <si>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</si>
  <si>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</si>
  <si>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</si>
  <si>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</si>
  <si>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</si>
  <si>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</si>
  <si>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</si>
  <si>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</si>
  <si>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</si>
  <si>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</si>
  <si>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</si>
  <si>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</si>
  <si>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</si>
  <si>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</si>
  <si>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</si>
  <si>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</si>
  <si>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</si>
  <si>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</si>
  <si>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</si>
  <si>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</si>
  <si>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</si>
  <si>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</si>
  <si>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</si>
  <si>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</si>
  <si>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</si>
  <si>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</si>
  <si>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</si>
  <si>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</si>
  <si>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</si>
  <si>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</si>
  <si>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</si>
  <si>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</si>
  <si>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</si>
  <si>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</si>
  <si>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</si>
  <si>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</si>
  <si>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</si>
  <si>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</si>
  <si>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</si>
  <si>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</si>
  <si>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</si>
  <si>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</si>
  <si>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</si>
  <si>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</si>
  <si>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</si>
  <si>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</si>
  <si>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</si>
  <si>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</si>
  <si>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</si>
  <si>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</si>
  <si>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</si>
  <si>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</si>
  <si>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</si>
  <si>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</si>
  <si>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</si>
  <si>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</si>
  <si>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</si>
  <si>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</si>
  <si>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</si>
  <si>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</si>
  <si>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</si>
  <si>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</si>
  <si>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</si>
  <si>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</si>
  <si>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</si>
  <si>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</si>
  <si>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</si>
  <si>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</si>
  <si>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</si>
  <si>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</si>
  <si>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</si>
  <si>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</si>
  <si>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</si>
  <si>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</si>
  <si>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</si>
  <si>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</si>
  <si>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</si>
  <si>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</si>
  <si>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</si>
  <si>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</si>
  <si>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</si>
  <si>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</si>
  <si>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</si>
  <si>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</si>
  <si>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</si>
  <si>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</si>
  <si>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</si>
  <si>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</si>
  <si>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</si>
  <si>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</si>
  <si>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</si>
  <si>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</si>
  <si>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</si>
  <si>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</si>
  <si>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</si>
  <si>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</si>
  <si>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</si>
  <si>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</si>
  <si>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</si>
  <si>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</si>
  <si>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</si>
  <si>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</si>
  <si>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</si>
  <si>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</si>
  <si>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</si>
  <si>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</si>
  <si>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</si>
  <si>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</si>
  <si>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</si>
  <si>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</si>
  <si>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</si>
  <si>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</si>
  <si>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</si>
  <si>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</si>
  <si>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</si>
  <si>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</si>
  <si>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</si>
  <si>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</si>
  <si>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</si>
  <si>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</si>
  <si>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</si>
  <si>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</si>
  <si>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</si>
  <si>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</si>
  <si>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</si>
  <si>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</si>
  <si>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</si>
  <si>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</si>
  <si>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</si>
  <si>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</si>
  <si>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</si>
  <si>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</si>
  <si>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</si>
  <si>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</si>
  <si>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</si>
  <si>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</si>
  <si>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</si>
  <si>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</si>
  <si>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</si>
  <si>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</si>
  <si>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</si>
  <si>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</si>
  <si>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</si>
  <si>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</si>
  <si>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</si>
  <si>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</si>
  <si>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</si>
  <si>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</si>
  <si>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</si>
  <si>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</si>
  <si>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</si>
  <si>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</si>
  <si>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</si>
  <si>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</si>
  <si>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</si>
  <si>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</si>
  <si>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</si>
  <si>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</si>
  <si>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</si>
  <si>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</si>
  <si>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</si>
  <si>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</si>
  <si>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</si>
  <si>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</si>
  <si>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</si>
  <si>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</si>
  <si>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</si>
  <si>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</si>
  <si>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</si>
  <si>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</si>
  <si>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</si>
  <si>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</si>
  <si>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</si>
  <si>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</si>
  <si>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</si>
  <si>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</si>
  <si>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</si>
  <si>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</si>
  <si>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</si>
  <si>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</si>
  <si>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</si>
  <si>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</si>
  <si>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</si>
  <si>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</si>
  <si>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</si>
  <si>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</si>
  <si>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</si>
  <si>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</si>
  <si>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</si>
  <si>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</si>
  <si>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</si>
  <si>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</si>
  <si>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</si>
  <si>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</si>
  <si>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</si>
  <si>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</si>
  <si>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</si>
  <si>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</si>
  <si>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</si>
  <si>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</si>
  <si>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</si>
  <si>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</si>
  <si>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</si>
  <si>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</si>
  <si>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</si>
  <si>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</si>
  <si>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</si>
  <si>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</si>
  <si>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</si>
  <si>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</si>
  <si>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</si>
  <si>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</si>
  <si>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</si>
  <si>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</si>
  <si>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</si>
  <si>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</si>
  <si>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</si>
  <si>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</si>
  <si>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</si>
  <si>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</si>
  <si>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</si>
  <si>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</si>
  <si>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</si>
  <si>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</si>
  <si>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</si>
  <si>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</si>
  <si>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</si>
  <si>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</si>
  <si>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</si>
  <si>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</si>
  <si>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</si>
  <si>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</si>
  <si>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</si>
  <si>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</si>
  <si>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</si>
  <si>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</si>
  <si>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</si>
  <si>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</si>
  <si>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</si>
  <si>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</si>
  <si>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</si>
  <si>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</si>
  <si>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</si>
  <si>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</si>
  <si>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</si>
  <si>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</si>
  <si>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</si>
  <si>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</si>
  <si>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</si>
  <si>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</si>
  <si>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</si>
  <si>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</si>
  <si>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</si>
  <si>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</si>
  <si>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</si>
  <si>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</si>
  <si>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</si>
  <si>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</si>
  <si>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</si>
  <si>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</si>
  <si>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</si>
  <si>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</si>
  <si>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</si>
  <si>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</si>
  <si>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</si>
  <si>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</si>
  <si>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</si>
  <si>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</si>
  <si>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</si>
  <si>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</si>
  <si>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</si>
  <si>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</si>
  <si>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</si>
  <si>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</si>
  <si>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</si>
  <si>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</si>
  <si>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</si>
  <si>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</si>
  <si>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</si>
  <si>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</si>
  <si>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</si>
  <si>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</si>
  <si>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</si>
  <si>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</si>
  <si>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</si>
  <si>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</si>
  <si>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</si>
  <si>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</si>
  <si>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</si>
  <si>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</si>
  <si>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</si>
  <si>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</si>
  <si>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</si>
  <si>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</si>
  <si>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</si>
  <si>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</si>
  <si>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</si>
  <si>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</si>
  <si>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</si>
  <si>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</si>
  <si>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</si>
  <si>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</si>
  <si>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</si>
  <si>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</si>
  <si>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</si>
  <si>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</si>
  <si>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</si>
  <si>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</si>
  <si>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</si>
  <si>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</si>
  <si>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</si>
  <si>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</si>
  <si>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</si>
  <si>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</si>
  <si>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</si>
  <si>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</si>
  <si>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</si>
  <si>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</si>
  <si>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</si>
  <si>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</si>
  <si>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</si>
  <si>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</si>
  <si>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</si>
  <si>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</si>
  <si>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</si>
  <si>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</si>
  <si>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</si>
  <si>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</si>
  <si>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</si>
  <si>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</si>
  <si>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</si>
  <si>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</si>
  <si>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</si>
  <si>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</si>
  <si>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</si>
  <si>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</si>
  <si>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</si>
  <si>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</si>
  <si>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</si>
  <si>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</si>
  <si>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</si>
  <si>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</si>
  <si>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</si>
  <si>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</si>
  <si>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</si>
  <si>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</si>
  <si>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</si>
  <si>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</si>
  <si>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</si>
  <si>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</si>
  <si>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</si>
  <si>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</si>
  <si>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</si>
  <si>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</si>
  <si>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</si>
  <si>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</si>
  <si>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</si>
  <si>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</si>
  <si>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</si>
  <si>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</si>
  <si>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</si>
  <si>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</si>
  <si>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</si>
  <si>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</si>
  <si>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</si>
  <si>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</si>
  <si>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</si>
  <si>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</si>
  <si>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</si>
  <si>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</si>
  <si>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</si>
  <si>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</si>
  <si>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</si>
  <si>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</si>
  <si>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</si>
  <si>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</si>
  <si>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</si>
  <si>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</si>
  <si>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</si>
  <si>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</si>
  <si>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</si>
  <si>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</si>
  <si>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</si>
  <si>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</si>
  <si>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</si>
  <si>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</si>
  <si>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</si>
  <si>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</si>
  <si>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</si>
  <si>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</si>
  <si>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</si>
  <si>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</si>
  <si>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</si>
  <si>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</si>
  <si>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</si>
  <si>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</si>
  <si>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</si>
  <si>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</si>
  <si>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</si>
  <si>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</si>
  <si>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</si>
  <si>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</si>
  <si>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</si>
  <si>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</si>
  <si>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</si>
  <si>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</si>
  <si>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</si>
  <si>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</si>
  <si>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</si>
  <si>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</si>
  <si>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</si>
  <si>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</si>
  <si>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</si>
  <si>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</si>
  <si>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</si>
  <si>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</si>
  <si>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</si>
  <si>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</si>
  <si>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</si>
  <si>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</si>
  <si>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</si>
  <si>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</si>
  <si>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</si>
  <si>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</si>
  <si>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</si>
  <si>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</si>
  <si>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</si>
  <si>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</si>
  <si>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</si>
  <si>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</si>
  <si>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</si>
  <si>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</si>
  <si>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</si>
  <si>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</si>
  <si>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</si>
  <si>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</si>
  <si>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</si>
  <si>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</si>
  <si>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</si>
  <si>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</si>
  <si>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</si>
  <si>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</si>
  <si>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</si>
  <si>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</si>
  <si>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</si>
  <si>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</si>
  <si>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</si>
  <si>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</si>
  <si>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</si>
  <si>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</si>
  <si>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</si>
  <si>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</si>
  <si>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</si>
  <si>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</si>
  <si>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</si>
  <si>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</si>
  <si>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</si>
  <si>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</si>
  <si>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</si>
  <si>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</si>
  <si>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</si>
  <si>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</si>
  <si>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</si>
  <si>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</si>
  <si>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</si>
  <si>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</si>
  <si>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</si>
  <si>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</si>
  <si>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</si>
  <si>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</si>
  <si>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</si>
  <si>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</si>
  <si>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</si>
  <si>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</si>
  <si>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</si>
  <si>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</si>
  <si>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</si>
  <si>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</si>
  <si>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</si>
  <si>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</si>
  <si>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</si>
  <si>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</si>
  <si>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</si>
  <si>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</si>
  <si>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</si>
  <si>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</si>
  <si>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</si>
  <si>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</si>
  <si>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</si>
  <si>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</si>
  <si>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</si>
  <si>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</si>
  <si>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</si>
  <si>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</si>
  <si>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</si>
  <si>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</si>
  <si>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</si>
  <si>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</si>
  <si>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</si>
  <si>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</si>
  <si>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</si>
  <si>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</si>
  <si>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</si>
  <si>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</si>
  <si>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</si>
  <si>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</si>
  <si>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</si>
  <si>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</si>
  <si>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</si>
  <si>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</si>
  <si>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</si>
  <si>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</si>
  <si>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</si>
  <si>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</si>
  <si>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</si>
  <si>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</si>
  <si>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</si>
  <si>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</si>
  <si>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</si>
  <si>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</si>
  <si>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</si>
  <si>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</si>
  <si>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</si>
  <si>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</si>
  <si>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</si>
  <si>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</si>
  <si>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</si>
  <si>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</si>
  <si>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</si>
  <si>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</si>
  <si>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</si>
  <si>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</si>
  <si>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</si>
  <si>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</si>
  <si>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</si>
  <si>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</si>
  <si>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</si>
  <si>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</si>
  <si>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</si>
  <si>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</si>
  <si>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</si>
  <si>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</si>
  <si>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</si>
  <si>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</si>
  <si>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</si>
  <si>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</si>
  <si>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</si>
  <si>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</si>
  <si>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</si>
  <si>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</si>
  <si>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</si>
  <si>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</si>
  <si>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</si>
  <si>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</si>
  <si>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</si>
  <si>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</si>
  <si>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</si>
  <si>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</si>
  <si>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</si>
  <si>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</si>
  <si>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</si>
  <si>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</si>
  <si>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</si>
  <si>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</si>
  <si>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</si>
  <si>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</si>
  <si>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</si>
  <si>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</si>
  <si>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</si>
  <si>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</si>
  <si>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</si>
  <si>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</si>
  <si>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</si>
  <si>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</si>
  <si>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</si>
  <si>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</si>
  <si>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</si>
  <si>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</si>
  <si>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</si>
  <si>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</si>
  <si>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</si>
  <si>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</si>
  <si>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</si>
  <si>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</si>
  <si>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</si>
  <si>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</si>
  <si>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</si>
  <si>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</si>
  <si>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</si>
  <si>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</si>
  <si>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</si>
  <si>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</si>
  <si>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</si>
  <si>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</si>
  <si>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</si>
  <si>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</si>
  <si>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</si>
  <si>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</si>
  <si>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</si>
  <si>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</si>
  <si>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</si>
  <si>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</si>
  <si>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</si>
  <si>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</si>
  <si>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</si>
  <si>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</si>
  <si>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</si>
  <si>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</si>
  <si>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</si>
  <si>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</si>
  <si>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</si>
  <si>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</si>
  <si>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</si>
  <si>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</si>
  <si>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</si>
  <si>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</si>
  <si>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</si>
  <si>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</si>
  <si>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</si>
  <si>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</si>
  <si>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</si>
  <si>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</si>
  <si>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</si>
  <si>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</si>
  <si>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</si>
  <si>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</si>
  <si>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</si>
  <si>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</si>
  <si>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</si>
  <si>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</si>
  <si>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</si>
  <si>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</si>
  <si>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</si>
  <si>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</si>
  <si>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</si>
  <si>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</si>
  <si>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</si>
  <si>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</si>
  <si>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</si>
  <si>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</si>
  <si>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</si>
  <si>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</si>
  <si>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</si>
  <si>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</si>
  <si>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</si>
  <si>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</si>
  <si>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</si>
  <si>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</si>
  <si>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</si>
  <si>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</si>
  <si>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</si>
  <si>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</si>
  <si>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</si>
  <si>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</si>
  <si>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</si>
  <si>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</si>
  <si>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</si>
  <si>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</si>
  <si>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</si>
  <si>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</si>
  <si>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</si>
  <si>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</si>
  <si>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</si>
  <si>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</si>
  <si>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</si>
  <si>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</si>
  <si>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</si>
  <si>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</si>
  <si>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</si>
  <si>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</si>
  <si>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</si>
  <si>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</si>
  <si>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</si>
  <si>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</si>
  <si>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</si>
  <si>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</si>
  <si>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</si>
  <si>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</si>
  <si>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</si>
  <si>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</si>
  <si>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</si>
  <si>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</si>
  <si>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</si>
  <si>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</si>
  <si>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</si>
  <si>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</si>
  <si>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</si>
  <si>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</si>
  <si>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</si>
  <si>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</si>
  <si>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</si>
  <si>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</si>
  <si>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</si>
  <si>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</si>
  <si>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</si>
  <si>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</si>
  <si>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</si>
  <si>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</si>
  <si>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</si>
  <si>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</si>
  <si>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</si>
  <si>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</si>
  <si>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</si>
  <si>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</si>
  <si>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</si>
  <si>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</si>
  <si>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</si>
  <si>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</si>
  <si>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</si>
  <si>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</si>
  <si>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</si>
  <si>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</si>
  <si>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</si>
  <si>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</si>
  <si>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</si>
  <si>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</si>
  <si>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</si>
  <si>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</si>
  <si>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</si>
  <si>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</si>
  <si>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</si>
  <si>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</si>
  <si>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</si>
  <si>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</si>
  <si>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</si>
  <si>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</si>
  <si>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</si>
  <si>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</si>
  <si>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</si>
  <si>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</si>
  <si>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</si>
  <si>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</si>
  <si>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</si>
  <si>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</si>
  <si>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</si>
  <si>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</si>
  <si>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</si>
  <si>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</si>
  <si>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</si>
  <si>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</si>
  <si>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</si>
  <si>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</si>
  <si>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</si>
  <si>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</si>
  <si>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</si>
  <si>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</si>
  <si>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</si>
  <si>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</si>
  <si>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</si>
  <si>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</si>
  <si>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</si>
  <si>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</si>
  <si>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</si>
  <si>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</si>
  <si>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</si>
  <si>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</si>
  <si>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</si>
  <si>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</si>
  <si>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</si>
  <si>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</si>
  <si>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</si>
  <si>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</si>
  <si>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</si>
  <si>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</si>
  <si>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</si>
  <si>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</si>
  <si>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</si>
  <si>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</si>
  <si>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</si>
  <si>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</si>
  <si>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</si>
  <si>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</si>
  <si>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</si>
  <si>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</si>
  <si>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</si>
  <si>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</si>
  <si>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</si>
  <si>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</si>
  <si>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</si>
  <si>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</si>
  <si>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</si>
  <si>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</si>
  <si>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</si>
  <si>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</si>
  <si>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</si>
  <si>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</si>
  <si>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</si>
  <si>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</si>
  <si>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</si>
  <si>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</si>
  <si>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</si>
  <si>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</si>
  <si>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</si>
  <si>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</si>
  <si>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</si>
  <si>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</si>
  <si>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</si>
  <si>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</si>
  <si>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</si>
  <si>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</si>
  <si>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</si>
  <si>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</si>
  <si>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</si>
  <si>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</si>
  <si>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</si>
  <si>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</si>
  <si>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</si>
  <si>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</si>
  <si>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</si>
  <si>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</si>
  <si>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</si>
  <si>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</si>
  <si>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</si>
  <si>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</si>
  <si>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</si>
  <si>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</si>
  <si>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</si>
  <si>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</si>
  <si>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</si>
  <si>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</si>
  <si>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</si>
  <si>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</si>
  <si>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</si>
  <si>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</si>
  <si>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</si>
  <si>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</si>
  <si>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</si>
  <si>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</si>
  <si>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</si>
  <si>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</si>
  <si>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</si>
  <si>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</si>
  <si>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</si>
  <si>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</si>
  <si>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</si>
  <si>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</si>
  <si>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</si>
  <si>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</si>
  <si>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</si>
  <si>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</si>
  <si>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</si>
  <si>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</si>
  <si>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</si>
  <si>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</si>
  <si>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</si>
  <si>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</si>
  <si>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</si>
  <si>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</si>
  <si>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</si>
  <si>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</si>
  <si>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</si>
  <si>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</si>
  <si>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</si>
  <si>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</si>
  <si>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</si>
  <si>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</si>
  <si>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</si>
  <si>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</si>
  <si>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</si>
  <si>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</si>
  <si>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</si>
  <si>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</si>
  <si>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</si>
  <si>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</si>
  <si>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</si>
  <si>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</si>
  <si>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</si>
  <si>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</si>
  <si>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</si>
  <si>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</si>
  <si>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</si>
  <si>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</si>
  <si>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</si>
  <si>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</si>
  <si>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</si>
  <si>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</si>
  <si>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</si>
  <si>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</si>
  <si>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</si>
  <si>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</si>
  <si>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</si>
  <si>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</si>
  <si>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</si>
  <si>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</si>
  <si>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</si>
  <si>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</si>
  <si>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</si>
  <si>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</si>
  <si>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</si>
  <si>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</si>
  <si>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</si>
  <si>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</si>
  <si>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</si>
  <si>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</si>
  <si>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</si>
  <si>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</si>
  <si>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</si>
  <si>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</si>
  <si>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</si>
  <si>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</si>
  <si>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</si>
  <si>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</si>
  <si>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</si>
  <si>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</si>
  <si>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</si>
  <si>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</si>
  <si>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</si>
  <si>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</si>
  <si>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</si>
  <si>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</si>
  <si>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</si>
  <si>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</si>
  <si>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</si>
  <si>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</si>
  <si>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</si>
  <si>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</si>
  <si>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</si>
  <si>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</si>
  <si>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</si>
  <si>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</si>
  <si>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</si>
  <si>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</si>
  <si>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</si>
  <si>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</si>
  <si>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</si>
  <si>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</si>
  <si>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</si>
  <si>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</si>
  <si>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</si>
  <si>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</si>
  <si>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</si>
  <si>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</si>
  <si>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</si>
  <si>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</si>
  <si>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</si>
  <si>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</si>
  <si>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</si>
  <si>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</si>
  <si>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</si>
  <si>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</si>
  <si>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</si>
  <si>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</si>
  <si>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</si>
  <si>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</si>
  <si>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</si>
  <si>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</si>
  <si>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</si>
  <si>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</si>
  <si>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</si>
  <si>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</si>
  <si>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</si>
  <si>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</si>
  <si>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</si>
  <si>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</si>
  <si>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</si>
  <si>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</si>
  <si>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</si>
  <si>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</si>
  <si>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</si>
  <si>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</si>
  <si>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</si>
  <si>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</si>
  <si>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</si>
  <si>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</si>
  <si>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</si>
  <si>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</si>
  <si>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</si>
  <si>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</si>
  <si>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</si>
  <si>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</si>
  <si>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</si>
  <si>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</si>
  <si>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</si>
  <si>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</si>
  <si>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</si>
  <si>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</si>
  <si>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</si>
  <si>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</si>
  <si>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</si>
  <si>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</si>
  <si>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</si>
  <si>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</si>
  <si>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</si>
  <si>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</si>
  <si>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</si>
  <si>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</si>
  <si>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</si>
  <si>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</si>
  <si>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</si>
  <si>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</si>
  <si>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</si>
  <si>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</si>
  <si>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</si>
  <si>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</si>
  <si>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</si>
  <si>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</si>
  <si>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</si>
  <si>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</si>
  <si>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</si>
  <si>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</si>
  <si>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</si>
  <si>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</si>
  <si>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</si>
  <si>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</si>
  <si>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</si>
  <si>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</si>
  <si>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</si>
  <si>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</si>
  <si>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</si>
  <si>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</si>
  <si>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</si>
  <si>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</si>
  <si>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</si>
  <si>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</si>
  <si>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</si>
  <si>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</si>
  <si>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</si>
  <si>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</si>
  <si>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</si>
  <si>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</si>
  <si>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</si>
  <si>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</si>
  <si>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</si>
  <si>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</si>
  <si>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</si>
  <si>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</si>
  <si>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</si>
  <si>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</si>
  <si>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</si>
  <si>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</si>
  <si>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</si>
  <si>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</si>
  <si>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</si>
  <si>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</si>
  <si>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</si>
  <si>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</si>
  <si>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</si>
  <si>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</si>
  <si>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</si>
  <si>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</si>
  <si>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</si>
  <si>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</si>
  <si>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</si>
  <si>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</si>
  <si>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</si>
  <si>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</si>
  <si>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</si>
  <si>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</si>
  <si>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</si>
  <si>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</si>
  <si>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</si>
  <si>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</si>
  <si>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</si>
  <si>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</si>
  <si>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</si>
  <si>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</si>
  <si>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</si>
  <si>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</si>
  <si>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</si>
  <si>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</si>
  <si>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</si>
  <si>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</si>
  <si>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</si>
  <si>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</si>
  <si>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</si>
  <si>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</si>
  <si>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</si>
  <si>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</si>
  <si>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</si>
  <si>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</si>
  <si>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</si>
  <si>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</si>
  <si>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</si>
  <si>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</si>
  <si>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</si>
  <si>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</si>
  <si>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</si>
  <si>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</si>
  <si>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</si>
  <si>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</si>
  <si>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</si>
  <si>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</si>
  <si>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</si>
  <si>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</si>
  <si>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</si>
  <si>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</si>
  <si>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</si>
  <si>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</si>
  <si>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</si>
  <si>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</si>
  <si>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</si>
  <si>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</si>
  <si>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</si>
  <si>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</si>
  <si>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</si>
  <si>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</si>
  <si>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</si>
  <si>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</si>
  <si>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</si>
  <si>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</si>
  <si>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</si>
  <si>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</si>
  <si>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</si>
  <si>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</si>
  <si>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</si>
  <si>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</si>
  <si>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</si>
  <si>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</si>
  <si>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</si>
  <si>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</si>
  <si>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</si>
  <si>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</si>
  <si>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</si>
  <si>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</si>
  <si>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</si>
  <si>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</si>
  <si>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</si>
  <si>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</si>
  <si>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</si>
  <si>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</si>
  <si>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</si>
  <si>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</si>
  <si>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</si>
  <si>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</si>
  <si>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</si>
  <si>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</si>
  <si>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</si>
  <si>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</si>
  <si>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</si>
  <si>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</si>
  <si>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</si>
  <si>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</si>
  <si>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</si>
  <si>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</si>
  <si>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</si>
  <si>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</si>
  <si>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</si>
  <si>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</si>
  <si>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</si>
  <si>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</si>
  <si>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</si>
  <si>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</si>
  <si>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</si>
  <si>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</si>
  <si>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</si>
  <si>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</si>
  <si>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</si>
  <si>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</si>
  <si>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</si>
  <si>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</si>
  <si>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</si>
  <si>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</si>
  <si>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</si>
  <si>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</si>
  <si>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</si>
  <si>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</si>
  <si>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</si>
  <si>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</si>
  <si>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</si>
  <si>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</si>
  <si>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</si>
  <si>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</si>
  <si>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</si>
  <si>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</si>
  <si>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</si>
  <si>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</si>
  <si>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</si>
  <si>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</si>
  <si>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</si>
  <si>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</si>
  <si>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</si>
  <si>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</si>
  <si>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</si>
  <si>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</si>
  <si>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</si>
  <si>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</si>
  <si>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</si>
  <si>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</si>
  <si>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</si>
  <si>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</si>
  <si>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</si>
  <si>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</si>
  <si>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</si>
  <si>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</si>
  <si>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</si>
  <si>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</si>
  <si>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</si>
  <si>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</si>
  <si>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</si>
  <si>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</si>
  <si>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</si>
  <si>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</si>
  <si>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</si>
  <si>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</si>
  <si>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</si>
  <si>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</si>
  <si>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</si>
  <si>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</si>
  <si>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</si>
  <si>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</si>
  <si>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</si>
  <si>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</si>
  <si>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</si>
  <si>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</si>
  <si>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</si>
  <si>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</si>
  <si>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</si>
  <si>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</si>
  <si>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</si>
  <si>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</si>
  <si>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</si>
  <si>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</si>
  <si>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</si>
  <si>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</si>
  <si>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</si>
  <si>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</si>
  <si>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</si>
  <si>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</si>
  <si>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</si>
  <si>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</si>
  <si>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</si>
  <si>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</si>
  <si>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</si>
  <si>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</si>
  <si>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</si>
  <si>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</si>
  <si>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</si>
  <si>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</si>
  <si>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</si>
  <si>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</si>
  <si>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</si>
  <si>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</si>
  <si>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</si>
  <si>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</si>
  <si>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</si>
  <si>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</si>
  <si>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</si>
  <si>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</si>
  <si>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</si>
  <si>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</si>
  <si>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</si>
  <si>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</si>
  <si>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</si>
  <si>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</si>
  <si>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</si>
  <si>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</si>
  <si>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</si>
  <si>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</si>
  <si>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</si>
  <si>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</si>
  <si>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</si>
  <si>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</si>
  <si>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</si>
  <si>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</si>
  <si>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</si>
  <si>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</si>
  <si>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</si>
  <si>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</si>
  <si>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</si>
  <si>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</si>
  <si>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</si>
  <si>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</si>
  <si>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</si>
  <si>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</si>
  <si>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</si>
  <si>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</si>
  <si>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</si>
  <si>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</si>
  <si>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</si>
  <si>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</si>
  <si>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</si>
  <si>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</si>
  <si>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</si>
  <si>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</si>
  <si>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</si>
  <si>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</si>
  <si>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</si>
  <si>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</si>
  <si>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</si>
  <si>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</si>
  <si>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</si>
  <si>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</si>
  <si>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</si>
  <si>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</si>
  <si>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</si>
  <si>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</si>
  <si>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</si>
  <si>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</si>
  <si>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</si>
  <si>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</si>
  <si>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</si>
  <si>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</si>
  <si>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</si>
  <si>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</si>
  <si>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</si>
  <si>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</si>
  <si>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</si>
  <si>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</si>
  <si>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</si>
  <si>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</si>
  <si>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</si>
  <si>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</si>
  <si>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</si>
  <si>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</si>
  <si>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</si>
  <si>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</si>
  <si>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</si>
  <si>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</si>
  <si>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</si>
  <si>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</si>
  <si>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</si>
  <si>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</si>
  <si>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</si>
  <si>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</si>
  <si>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</si>
  <si>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</si>
  <si>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</si>
  <si>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</si>
  <si>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</si>
  <si>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</si>
  <si>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</si>
  <si>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</si>
  <si>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</si>
  <si>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</si>
  <si>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</si>
  <si>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</si>
  <si>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</si>
  <si>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</si>
  <si>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</si>
  <si>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</si>
  <si>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</si>
  <si>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</si>
  <si>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</si>
  <si>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</si>
  <si>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</si>
  <si>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</si>
  <si>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</si>
  <si>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</si>
  <si>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</si>
  <si>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</si>
  <si>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</si>
  <si>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</si>
  <si>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</si>
  <si>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</si>
  <si>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</si>
  <si>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</si>
  <si>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</si>
  <si>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</si>
  <si>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</si>
  <si>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</si>
  <si>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</si>
  <si>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</si>
  <si>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</si>
  <si>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</si>
  <si>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</si>
  <si>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</si>
  <si>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</si>
  <si>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</si>
  <si>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</si>
  <si>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</si>
  <si>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</si>
  <si>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</si>
  <si>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</si>
  <si>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</si>
  <si>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</si>
  <si>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</si>
  <si>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</si>
  <si>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</si>
  <si>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</si>
  <si>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</si>
  <si>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</si>
  <si>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</si>
  <si>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</si>
  <si>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</si>
  <si>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</si>
  <si>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</si>
  <si>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</si>
  <si>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</si>
  <si>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</si>
  <si>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</si>
  <si>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</si>
  <si>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</si>
  <si>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</si>
  <si>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</si>
  <si>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</si>
  <si>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</si>
  <si>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</si>
  <si>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</si>
  <si>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</si>
  <si>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</si>
  <si>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</si>
  <si>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</si>
  <si>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</si>
  <si>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</si>
  <si>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</si>
  <si>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</si>
  <si>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</si>
  <si>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</si>
  <si>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</si>
  <si>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</si>
  <si>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</si>
  <si>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</si>
  <si>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</si>
  <si>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</si>
  <si>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</si>
  <si>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</si>
  <si>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</si>
  <si>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</si>
  <si>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</si>
  <si>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</si>
  <si>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</si>
  <si>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</si>
  <si>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</si>
  <si>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</si>
  <si>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</si>
  <si>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</si>
  <si>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</si>
  <si>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</si>
  <si>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</si>
  <si>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</si>
  <si>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</si>
  <si>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</si>
  <si>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</si>
  <si>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</si>
  <si>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</si>
  <si>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</si>
  <si>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</si>
  <si>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</si>
  <si>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</si>
  <si>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</si>
  <si>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</si>
  <si>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</si>
  <si>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</si>
  <si>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</si>
  <si>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</si>
  <si>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</si>
  <si>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</si>
  <si>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</si>
  <si>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</si>
  <si>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</si>
  <si>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</si>
  <si>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</si>
  <si>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</si>
  <si>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</si>
  <si>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</si>
  <si>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</si>
  <si>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</si>
  <si>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</si>
  <si>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</si>
  <si>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</si>
  <si>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</si>
  <si>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</si>
  <si>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</si>
  <si>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</si>
  <si>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</si>
  <si>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</si>
  <si>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</si>
  <si>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</si>
  <si>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</si>
  <si>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</si>
  <si>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</si>
  <si>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</si>
  <si>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</si>
  <si>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</si>
  <si>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</si>
  <si>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</si>
  <si>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</si>
  <si>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</si>
  <si>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</si>
  <si>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</si>
  <si>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</si>
  <si>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</si>
  <si>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</si>
  <si>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</si>
  <si>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</si>
  <si>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</si>
  <si>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</si>
  <si>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</si>
  <si>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</si>
  <si>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</si>
  <si>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</si>
  <si>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</si>
  <si>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</si>
  <si>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</si>
  <si>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</si>
  <si>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</si>
  <si>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</si>
  <si>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</si>
  <si>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</si>
  <si>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</si>
  <si>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</si>
  <si>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</si>
  <si>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</si>
  <si>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</si>
  <si>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</si>
  <si>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</si>
  <si>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</si>
  <si>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</si>
  <si>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</si>
  <si>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</si>
  <si>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</si>
  <si>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</si>
  <si>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</si>
  <si>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</si>
  <si>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</si>
  <si>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</si>
  <si>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</si>
  <si>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</si>
  <si>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</si>
  <si>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</si>
  <si>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</si>
  <si>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</si>
  <si>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</si>
  <si>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</si>
  <si>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</si>
  <si>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</si>
  <si>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</si>
  <si>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</si>
  <si>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</si>
  <si>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</si>
  <si>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</si>
  <si>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</si>
  <si>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</si>
  <si>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</si>
  <si>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</si>
  <si>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</si>
  <si>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</si>
  <si>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</si>
  <si>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</si>
  <si>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</si>
  <si>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</si>
  <si>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</si>
  <si>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</si>
  <si>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</si>
  <si>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</si>
  <si>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</si>
  <si>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</si>
  <si>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</si>
  <si>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</si>
  <si>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</si>
  <si>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</si>
  <si>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</si>
  <si>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</si>
  <si>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</si>
  <si>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</si>
  <si>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</si>
  <si>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</si>
  <si>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</si>
  <si>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</si>
  <si>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</si>
  <si>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</si>
  <si>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</si>
  <si>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</si>
  <si>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</si>
  <si>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</si>
  <si>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</si>
  <si>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</si>
  <si>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</si>
  <si>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</si>
  <si>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</si>
  <si>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</si>
  <si>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</si>
  <si>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</si>
  <si>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</si>
  <si>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</si>
  <si>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</si>
  <si>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</si>
  <si>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</si>
  <si>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</si>
  <si>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</si>
  <si>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</si>
  <si>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</si>
  <si>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</si>
  <si>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</si>
  <si>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</si>
  <si>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</si>
  <si>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</si>
  <si>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</si>
  <si>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</si>
  <si>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</si>
  <si>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</si>
  <si>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</si>
  <si>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</si>
  <si>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</si>
  <si>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</si>
  <si>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</si>
  <si>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</si>
  <si>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</si>
  <si>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</si>
  <si>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</si>
  <si>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</si>
  <si>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</si>
  <si>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</si>
  <si>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</si>
  <si>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</si>
  <si>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</si>
  <si>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</si>
  <si>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</si>
  <si>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</si>
  <si>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</si>
  <si>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</si>
  <si>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</si>
  <si>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</si>
  <si>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</si>
  <si>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</si>
  <si>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</si>
  <si>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</si>
  <si>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</si>
  <si>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</si>
  <si>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</si>
  <si>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</si>
  <si>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</si>
  <si>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</si>
  <si>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</si>
  <si>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</si>
  <si>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</si>
  <si>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</si>
  <si>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</si>
  <si>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</si>
  <si>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</si>
  <si>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</si>
  <si>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</si>
  <si>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</si>
  <si>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</si>
  <si>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</si>
  <si>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</si>
  <si>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</si>
  <si>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</si>
  <si>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</si>
  <si>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</si>
  <si>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</si>
  <si>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</si>
  <si>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</si>
  <si>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</si>
  <si>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</si>
  <si>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</si>
  <si>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</si>
  <si>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</si>
  <si>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</si>
  <si>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</si>
  <si>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</si>
  <si>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</si>
  <si>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</si>
  <si>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</si>
  <si>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</si>
  <si>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</si>
  <si>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</si>
  <si>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</si>
  <si>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</si>
  <si>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</si>
  <si>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</si>
  <si>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</si>
  <si>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</si>
  <si>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</si>
  <si>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</si>
  <si>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</si>
  <si>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</si>
  <si>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</si>
  <si>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</si>
  <si>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</si>
  <si>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</si>
  <si>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</si>
  <si>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</si>
  <si>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</si>
  <si>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</si>
  <si>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</si>
  <si>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</si>
  <si>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</si>
  <si>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</si>
  <si>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</si>
  <si>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</si>
  <si>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</si>
  <si>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</si>
  <si>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</si>
  <si>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</si>
  <si>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</si>
  <si>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</si>
  <si>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</si>
  <si>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</si>
  <si>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</si>
  <si>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</si>
  <si>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</si>
  <si>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</si>
  <si>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</si>
  <si>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</si>
  <si>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</si>
  <si>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</si>
  <si>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</si>
  <si>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</si>
  <si>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</si>
  <si>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</si>
  <si>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</si>
  <si>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</si>
  <si>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</si>
  <si>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</si>
  <si>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</si>
  <si>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</si>
  <si>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</si>
  <si>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</si>
  <si>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</si>
  <si>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</si>
  <si>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</si>
  <si>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</si>
  <si>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</si>
  <si>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</si>
  <si>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</si>
  <si>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</si>
  <si>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</si>
  <si>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</si>
  <si>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</si>
  <si>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</si>
  <si>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</si>
  <si>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</si>
  <si>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</si>
  <si>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</si>
  <si>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</si>
  <si>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</si>
  <si>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</si>
  <si>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</si>
  <si>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</si>
  <si>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</si>
  <si>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</si>
  <si>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</si>
  <si>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</si>
  <si>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</si>
  <si>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</si>
  <si>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</si>
  <si>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</si>
  <si>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</si>
  <si>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</si>
  <si>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</si>
  <si>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</si>
  <si>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</si>
  <si>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</si>
  <si>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</si>
  <si>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</si>
  <si>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</si>
  <si>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</si>
  <si>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</si>
  <si>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</si>
  <si>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</si>
  <si>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</si>
  <si>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</si>
  <si>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</si>
  <si>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</si>
  <si>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</si>
  <si>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</si>
  <si>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</si>
  <si>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</si>
  <si>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</si>
  <si>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</si>
  <si>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</si>
  <si>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</si>
  <si>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</si>
  <si>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</si>
  <si>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</si>
  <si>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</si>
  <si>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</si>
  <si>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</si>
  <si>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</si>
  <si>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</si>
  <si>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</si>
  <si>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</si>
  <si>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</si>
  <si>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</si>
  <si>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</si>
  <si>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</si>
  <si>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</si>
  <si>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</si>
  <si>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</si>
  <si>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</si>
  <si>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</si>
  <si>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</si>
  <si>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</si>
  <si>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</si>
  <si>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</si>
  <si>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</si>
  <si>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</si>
  <si>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</si>
  <si>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</si>
  <si>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</si>
  <si>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</si>
  <si>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</si>
  <si>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</si>
  <si>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</si>
  <si>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</si>
  <si>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</si>
  <si>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</si>
  <si>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</si>
  <si>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</si>
  <si>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</si>
  <si>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</si>
  <si>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</si>
  <si>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</si>
  <si>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</si>
  <si>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</si>
  <si>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</si>
  <si>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</si>
  <si>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</si>
  <si>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</si>
  <si>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</si>
  <si>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</si>
  <si>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</si>
  <si>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</si>
  <si>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</si>
  <si>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</si>
  <si>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</si>
  <si>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</si>
  <si>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</si>
  <si>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</si>
  <si>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</si>
  <si>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</si>
  <si>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</si>
  <si>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</si>
  <si>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</si>
  <si>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</si>
  <si>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</si>
  <si>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</si>
  <si>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</si>
  <si>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</si>
  <si>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</si>
  <si>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</si>
  <si>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</si>
  <si>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</si>
  <si>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</si>
  <si>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</si>
  <si>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</si>
  <si>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</si>
  <si>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</si>
  <si>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</si>
  <si>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</si>
  <si>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</si>
  <si>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</si>
  <si>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</si>
  <si>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</si>
  <si>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</si>
  <si>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</si>
  <si>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</si>
  <si>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</si>
  <si>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</si>
  <si>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</si>
  <si>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</si>
  <si>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</si>
  <si>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</si>
  <si>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</si>
  <si>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</si>
  <si>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</si>
  <si>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</si>
  <si>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</si>
  <si>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</si>
  <si>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</si>
  <si>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</si>
  <si>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</si>
  <si>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</si>
  <si>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</si>
  <si>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</si>
  <si>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</si>
  <si>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</si>
  <si>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</si>
  <si>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</si>
  <si>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</si>
  <si>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</si>
  <si>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</si>
  <si>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</si>
  <si>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</si>
  <si>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</si>
  <si>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</si>
  <si>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</si>
  <si>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</si>
  <si>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</si>
  <si>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</si>
  <si>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</si>
  <si>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</si>
  <si>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</si>
  <si>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</si>
  <si>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</si>
  <si>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</si>
  <si>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</si>
  <si>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</si>
  <si>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</si>
  <si>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</si>
  <si>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</si>
  <si>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</si>
  <si>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</si>
  <si>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</si>
  <si>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</si>
  <si>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</si>
  <si>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</si>
  <si>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</si>
  <si>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</si>
  <si>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</si>
  <si>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</si>
  <si>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</si>
  <si>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</si>
  <si>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</si>
  <si>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</si>
  <si>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</si>
  <si>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</si>
  <si>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</si>
  <si>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</si>
  <si>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</si>
  <si>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</si>
  <si>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</si>
  <si>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</si>
  <si>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</si>
  <si>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</si>
  <si>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</si>
  <si>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</si>
  <si>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</si>
  <si>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</si>
  <si>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</si>
  <si>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</si>
  <si>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</si>
  <si>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</si>
  <si>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</si>
  <si>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</si>
  <si>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</si>
  <si>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</si>
  <si>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</si>
  <si>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</si>
  <si>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</si>
  <si>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</si>
  <si>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</si>
  <si>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</si>
  <si>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</si>
  <si>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</si>
  <si>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</si>
  <si>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</si>
  <si>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</si>
  <si>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</si>
  <si>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</si>
  <si>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</si>
  <si>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</si>
  <si>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</si>
  <si>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</si>
  <si>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</si>
  <si>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</si>
  <si>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</si>
  <si>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</si>
  <si>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</si>
  <si>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</si>
  <si>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</si>
  <si>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</si>
  <si>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</si>
  <si>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</si>
  <si>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</si>
  <si>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</si>
  <si>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</si>
  <si>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</si>
  <si>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</si>
  <si>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</si>
  <si>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</si>
  <si>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</si>
  <si>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</si>
  <si>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</si>
  <si>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</si>
  <si>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</si>
  <si>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</si>
  <si>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</si>
  <si>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</si>
  <si>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</si>
  <si>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</si>
  <si>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</si>
  <si>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</si>
  <si>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</si>
  <si>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</si>
  <si>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</si>
  <si>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</si>
  <si>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</si>
  <si>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</si>
  <si>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</si>
  <si>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</si>
  <si>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</si>
  <si>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</si>
  <si>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</si>
  <si>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</si>
  <si>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</si>
  <si>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</si>
  <si>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</si>
  <si>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</si>
  <si>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</si>
  <si>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</si>
  <si>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</si>
  <si>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</si>
  <si>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</si>
  <si>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</si>
  <si>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</si>
  <si>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</si>
  <si>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</si>
  <si>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</si>
  <si>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</si>
  <si>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</si>
  <si>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</si>
  <si>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</si>
  <si>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</si>
  <si>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</si>
  <si>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</si>
  <si>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</si>
  <si>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</si>
  <si>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</si>
  <si>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</si>
  <si>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</si>
  <si>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</si>
  <si>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</si>
  <si>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</si>
  <si>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</si>
  <si>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</si>
  <si>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</si>
  <si>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</si>
  <si>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</si>
  <si>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</si>
  <si>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</si>
  <si>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</si>
  <si>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</si>
  <si>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</si>
  <si>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</si>
  <si>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</si>
  <si>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</si>
  <si>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</si>
  <si>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</si>
  <si>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</si>
  <si>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</si>
  <si>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</si>
  <si>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</si>
  <si>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</si>
  <si>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</si>
  <si>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</si>
  <si>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</si>
  <si>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</si>
  <si>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</si>
  <si>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</si>
  <si>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</si>
  <si>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</si>
  <si>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</si>
  <si>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</si>
  <si>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</si>
  <si>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</si>
  <si>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</si>
  <si>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</si>
  <si>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</si>
  <si>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</si>
  <si>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</si>
  <si>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</si>
  <si>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</si>
  <si>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</si>
  <si>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</si>
  <si>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</si>
  <si>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</si>
  <si>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</si>
  <si>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</si>
  <si>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</si>
  <si>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</si>
  <si>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</si>
  <si>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</si>
  <si>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</si>
  <si>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</si>
  <si>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</si>
  <si>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</si>
  <si>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</si>
  <si>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</si>
  <si>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</si>
  <si>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</si>
  <si>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</si>
  <si>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</si>
  <si>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</si>
  <si>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</si>
  <si>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</si>
  <si>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</si>
  <si>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</si>
  <si>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</si>
  <si>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</si>
  <si>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</si>
  <si>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</si>
  <si>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</si>
  <si>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</si>
  <si>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</si>
  <si>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</si>
  <si>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</si>
  <si>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</si>
  <si>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</si>
  <si>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</si>
  <si>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</si>
  <si>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</si>
  <si>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</si>
  <si>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</si>
  <si>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</si>
  <si>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</si>
  <si>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</si>
  <si>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</si>
  <si>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</si>
  <si>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</si>
  <si>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</si>
  <si>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</si>
  <si>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</si>
  <si>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</si>
  <si>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</si>
  <si>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</si>
  <si>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</si>
  <si>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</si>
  <si>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</si>
  <si>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</si>
  <si>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</si>
  <si>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</si>
  <si>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</si>
  <si>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</si>
  <si>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</si>
  <si>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</si>
  <si>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</si>
  <si>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</si>
  <si>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</si>
  <si>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</si>
  <si>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</si>
  <si>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</si>
  <si>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</si>
  <si>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</si>
  <si>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</si>
  <si>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</si>
  <si>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</si>
  <si>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</si>
  <si>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</si>
  <si>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</si>
  <si>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</si>
  <si>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</si>
  <si>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</si>
  <si>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</si>
  <si>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</si>
  <si>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</si>
  <si>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</si>
  <si>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</si>
  <si>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</si>
  <si>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</si>
  <si>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</si>
  <si>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</si>
  <si>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</si>
  <si>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</si>
  <si>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</si>
  <si>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</si>
  <si>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</si>
  <si>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</si>
  <si>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</si>
  <si>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</si>
  <si>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</si>
  <si>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</si>
  <si>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</si>
  <si>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</si>
  <si>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</si>
  <si>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</si>
  <si>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</si>
  <si>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</si>
  <si>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</si>
  <si>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</si>
  <si>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</si>
  <si>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</si>
  <si>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</si>
  <si>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</si>
  <si>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</si>
  <si>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</si>
  <si>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</si>
  <si>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</si>
  <si>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</si>
  <si>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</si>
  <si>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</si>
  <si>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</si>
  <si>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</si>
  <si>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</si>
  <si>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</si>
  <si>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</si>
  <si>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</si>
  <si>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</si>
  <si>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</si>
  <si>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</si>
  <si>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</si>
  <si>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</si>
  <si>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</si>
  <si>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</si>
  <si>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</si>
  <si>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</si>
  <si>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</si>
  <si>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</si>
  <si>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</si>
  <si>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</si>
  <si>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</si>
  <si>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</si>
  <si>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</si>
  <si>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</si>
  <si>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</si>
  <si>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</si>
  <si>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</si>
  <si>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</si>
  <si>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</si>
  <si>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</si>
  <si>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</si>
  <si>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</si>
  <si>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</si>
  <si>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</si>
  <si>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</si>
  <si>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</si>
  <si>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</si>
  <si>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</si>
  <si>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</si>
  <si>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</si>
  <si>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</si>
  <si>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</si>
  <si>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</si>
  <si>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</si>
  <si>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</si>
  <si>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</si>
  <si>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</si>
  <si>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</si>
  <si>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</si>
  <si>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</si>
  <si>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</si>
  <si>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</si>
  <si>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</si>
  <si>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</si>
  <si>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</si>
  <si>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</si>
  <si>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</si>
  <si>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</si>
  <si>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</si>
  <si>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</si>
  <si>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</si>
  <si>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</si>
  <si>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</si>
  <si>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</si>
  <si>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</si>
  <si>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</si>
  <si>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</si>
  <si>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</si>
  <si>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</si>
  <si>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</si>
  <si>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</si>
  <si>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</si>
  <si>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</si>
  <si>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</si>
  <si>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</si>
  <si>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</si>
  <si>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</si>
  <si>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</si>
  <si>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</si>
  <si>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</si>
  <si>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</si>
  <si>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</si>
  <si>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</si>
  <si>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</si>
  <si>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</si>
  <si>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</si>
  <si>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</si>
  <si>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</si>
  <si>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</si>
  <si>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</si>
  <si>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</si>
  <si>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</si>
  <si>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</si>
  <si>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</si>
  <si>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</si>
  <si>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</si>
  <si>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</si>
  <si>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</si>
  <si>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</si>
  <si>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</si>
  <si>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</si>
  <si>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</si>
  <si>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</si>
  <si>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</si>
  <si>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</si>
  <si>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</si>
  <si>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</si>
  <si>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</si>
  <si>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</si>
  <si>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</si>
  <si>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</si>
  <si>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</si>
  <si>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</si>
  <si>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</si>
  <si>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</si>
  <si>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</si>
  <si>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</si>
  <si>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</si>
  <si>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</si>
  <si>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</si>
  <si>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</si>
  <si>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</si>
  <si>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</si>
  <si>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</si>
  <si>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</si>
  <si>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</si>
  <si>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</si>
  <si>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</si>
  <si>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</si>
  <si>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</si>
  <si>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</si>
  <si>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</si>
  <si>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</si>
  <si>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</si>
  <si>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</si>
  <si>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</si>
  <si>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</si>
  <si>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</si>
  <si>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</si>
  <si>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</si>
  <si>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</si>
  <si>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</si>
  <si>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</si>
  <si>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</si>
  <si>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</si>
  <si>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</si>
  <si>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</si>
  <si>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</si>
  <si>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</si>
  <si>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</si>
  <si>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</si>
  <si>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</si>
  <si>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</si>
  <si>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</si>
  <si>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</si>
  <si>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</si>
  <si>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</si>
  <si>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</si>
  <si>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</si>
  <si>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</si>
  <si>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</si>
  <si>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</si>
  <si>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</si>
  <si>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</si>
  <si>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</si>
  <si>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</si>
  <si>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</si>
  <si>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</si>
  <si>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</si>
  <si>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</si>
  <si>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</si>
  <si>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</si>
  <si>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</si>
  <si>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</si>
  <si>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</si>
  <si>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</si>
  <si>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</si>
  <si>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</si>
  <si>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</si>
  <si>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</si>
  <si>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</si>
  <si>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</si>
  <si>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</si>
  <si>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</si>
  <si>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</si>
  <si>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</si>
  <si>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</si>
  <si>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</si>
  <si>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</si>
  <si>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</si>
  <si>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</si>
  <si>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</si>
  <si>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</si>
  <si>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</si>
  <si>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</si>
  <si>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</si>
  <si>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</si>
  <si>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</si>
  <si>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</si>
  <si>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</si>
  <si>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</si>
  <si>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</si>
  <si>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</si>
  <si>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</si>
  <si>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</si>
  <si>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</si>
  <si>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</si>
  <si>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</si>
  <si>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</si>
  <si>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</si>
  <si>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</si>
  <si>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</si>
  <si>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</si>
  <si>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</si>
  <si>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</si>
  <si>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</si>
  <si>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</si>
  <si>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</si>
  <si>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</si>
  <si>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</si>
  <si>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</si>
  <si>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</si>
  <si>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</si>
  <si>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</si>
  <si>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</si>
  <si>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</si>
  <si>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</si>
  <si>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</si>
  <si>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</si>
  <si>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</si>
  <si>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</si>
  <si>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</si>
  <si>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</si>
  <si>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</si>
  <si>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</si>
  <si>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</si>
  <si>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</si>
  <si>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</si>
  <si>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</si>
  <si>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</si>
  <si>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</si>
  <si>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</si>
  <si>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</si>
  <si>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</si>
  <si>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</si>
  <si>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</si>
  <si>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</si>
  <si>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</si>
  <si>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</si>
  <si>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</si>
  <si>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</si>
  <si>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</si>
  <si>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</si>
  <si>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</si>
  <si>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</si>
  <si>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</si>
  <si>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</si>
  <si>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</si>
  <si>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</si>
  <si>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</si>
  <si>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</si>
  <si>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</si>
  <si>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</si>
  <si>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</si>
  <si>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</si>
  <si>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</si>
  <si>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</si>
  <si>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</si>
  <si>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</si>
  <si>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</si>
  <si>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</si>
  <si>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</si>
  <si>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</si>
  <si>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</si>
  <si>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</si>
  <si>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</si>
  <si>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</si>
  <si>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</si>
  <si>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</si>
  <si>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</si>
  <si>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</si>
  <si>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</si>
  <si>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</si>
  <si>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</si>
  <si>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</si>
  <si>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</si>
  <si>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</si>
  <si>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</si>
  <si>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</si>
  <si>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</si>
  <si>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</si>
  <si>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</si>
  <si>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</si>
  <si>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</si>
  <si>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</si>
  <si>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</si>
  <si>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</si>
  <si>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</si>
  <si>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</si>
  <si>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</si>
  <si>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</si>
  <si>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</si>
  <si>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</si>
  <si>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</si>
  <si>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</si>
  <si>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</si>
  <si>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</si>
  <si>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</si>
  <si>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</si>
  <si>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</si>
  <si>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</si>
  <si>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</si>
  <si>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</si>
  <si>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</si>
  <si>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</si>
  <si>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</si>
  <si>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</si>
  <si>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</si>
  <si>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</si>
  <si>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</si>
  <si>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</si>
  <si>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</si>
  <si>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</si>
  <si>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</si>
  <si>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</si>
  <si>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</si>
  <si>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</si>
  <si>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</si>
  <si>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</si>
  <si>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</si>
  <si>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</si>
  <si>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</si>
  <si>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</si>
  <si>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</si>
  <si>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</si>
  <si>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</si>
  <si>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</si>
  <si>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</si>
  <si>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</si>
  <si>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</si>
  <si>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</si>
  <si>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</si>
  <si>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</si>
  <si>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</si>
  <si>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</si>
  <si>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</si>
  <si>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</si>
  <si>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</si>
  <si>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</si>
  <si>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</si>
  <si>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</si>
  <si>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</si>
  <si>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</si>
  <si>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</si>
  <si>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</si>
  <si>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</si>
  <si>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</si>
  <si>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</si>
  <si>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</si>
  <si>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</si>
  <si>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</si>
  <si>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</si>
  <si>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</si>
  <si>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</si>
  <si>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</si>
  <si>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</si>
  <si>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</si>
  <si>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</si>
  <si>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</si>
  <si>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</si>
  <si>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</si>
  <si>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</si>
  <si>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</si>
  <si>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</si>
  <si>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</si>
  <si>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</si>
  <si>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</si>
  <si>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</si>
  <si>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</si>
  <si>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</si>
  <si>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</si>
  <si>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</si>
  <si>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</si>
  <si>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</si>
  <si>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</si>
  <si>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</si>
  <si>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</si>
  <si>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</si>
  <si>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</si>
  <si>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</si>
  <si>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</si>
  <si>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</si>
  <si>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</si>
  <si>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</si>
  <si>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</si>
  <si>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</si>
  <si>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</si>
  <si>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</si>
  <si>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</si>
  <si>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</si>
  <si>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</si>
  <si>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</si>
  <si>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</si>
  <si>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</si>
  <si>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</si>
  <si>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</si>
  <si>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</si>
  <si>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</si>
  <si>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</si>
  <si>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</si>
  <si>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</si>
  <si>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</si>
  <si>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</si>
  <si>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</si>
  <si>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</si>
  <si>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</si>
  <si>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</si>
  <si>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</si>
  <si>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</si>
  <si>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</si>
  <si>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</si>
  <si>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</si>
  <si>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</si>
  <si>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</si>
  <si>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</si>
  <si>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</si>
  <si>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</si>
  <si>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</si>
  <si>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</si>
  <si>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</si>
  <si>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</si>
  <si>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</si>
  <si>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</si>
  <si>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</si>
  <si>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</si>
  <si>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</si>
  <si>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</si>
  <si>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</si>
  <si>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</si>
  <si>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</si>
  <si>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</si>
  <si>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</si>
  <si>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</si>
  <si>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</si>
  <si>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</si>
  <si>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</si>
  <si>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</si>
  <si>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</si>
  <si>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</si>
  <si>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</si>
  <si>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</si>
  <si>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</si>
  <si>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</si>
  <si>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</si>
  <si>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</si>
  <si>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</si>
  <si>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</si>
  <si>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</si>
  <si>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</si>
  <si>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</si>
  <si>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</si>
  <si>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</si>
  <si>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</si>
  <si>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</si>
  <si>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</si>
  <si>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</si>
  <si>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</si>
  <si>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</si>
  <si>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</si>
  <si>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</si>
  <si>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</si>
  <si>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</si>
  <si>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</si>
  <si>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</si>
  <si>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</si>
  <si>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</si>
  <si>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</si>
  <si>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</si>
  <si>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</si>
  <si>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</si>
  <si>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</si>
  <si>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</si>
  <si>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</si>
  <si>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</si>
  <si>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</si>
  <si>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</si>
  <si>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</si>
  <si>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</si>
  <si>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</si>
  <si>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</si>
  <si>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</si>
  <si>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</si>
  <si>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</si>
  <si>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</si>
  <si>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</si>
  <si>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</si>
  <si>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</si>
  <si>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</si>
  <si>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</si>
  <si>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</si>
  <si>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</si>
  <si>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</si>
  <si>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</si>
  <si>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</si>
  <si>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</si>
  <si>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</si>
  <si>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</si>
  <si>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</si>
  <si>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</si>
  <si>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</si>
  <si>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</si>
  <si>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</si>
  <si>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</si>
  <si>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</si>
  <si>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</si>
  <si>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</si>
  <si>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</si>
  <si>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</si>
  <si>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</si>
  <si>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</si>
  <si>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</si>
  <si>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</si>
  <si>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</si>
  <si>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</si>
  <si>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</si>
  <si>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</si>
  <si>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</si>
  <si>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</si>
  <si>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</si>
  <si>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</si>
  <si>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</si>
  <si>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</si>
  <si>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</si>
  <si>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</si>
  <si>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</si>
  <si>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</si>
  <si>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</si>
  <si>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</si>
  <si>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</si>
  <si>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</si>
  <si>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</si>
  <si>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</si>
  <si>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</si>
  <si>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</si>
  <si>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</si>
  <si>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</si>
  <si>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</si>
  <si>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</si>
  <si>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</si>
  <si>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</si>
  <si>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</si>
  <si>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</si>
  <si>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</si>
  <si>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</si>
  <si>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</si>
  <si>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</si>
  <si>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</si>
  <si>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</si>
  <si>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</si>
  <si>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</si>
  <si>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</si>
  <si>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</si>
  <si>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</si>
  <si>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</si>
  <si>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</si>
  <si>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</si>
  <si>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</si>
  <si>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</si>
  <si>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</si>
  <si>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</si>
  <si>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</si>
  <si>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</si>
  <si>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</si>
  <si>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</si>
  <si>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</si>
  <si>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</si>
  <si>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</si>
  <si>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</si>
  <si>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</si>
  <si>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</si>
  <si>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</si>
  <si>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</si>
  <si>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</si>
  <si>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</si>
  <si>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</si>
  <si>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</si>
  <si>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</si>
  <si>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</si>
  <si>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</si>
  <si>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</si>
  <si>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</si>
  <si>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</si>
  <si>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</si>
  <si>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</si>
  <si>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</si>
  <si>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</si>
  <si>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</si>
  <si>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</si>
  <si>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</si>
  <si>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</si>
  <si>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</si>
  <si>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</si>
  <si>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</si>
  <si>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</si>
  <si>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</si>
  <si>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</si>
  <si>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</si>
  <si>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</si>
  <si>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</si>
  <si>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</si>
  <si>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</si>
  <si>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</si>
  <si>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</si>
  <si>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</si>
  <si>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</si>
  <si>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</si>
  <si>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</si>
  <si>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</si>
  <si>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</si>
  <si>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</si>
  <si>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</si>
  <si>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</si>
  <si>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</si>
  <si>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</si>
  <si>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</si>
  <si>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</si>
  <si>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</si>
  <si>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</si>
  <si>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</si>
  <si>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</si>
  <si>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</si>
  <si>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</si>
  <si>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</si>
  <si>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</si>
  <si>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</si>
  <si>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</si>
  <si>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</si>
  <si>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</si>
  <si>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</si>
  <si>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</si>
  <si>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</si>
  <si>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</si>
  <si>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</si>
  <si>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</si>
  <si>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</si>
  <si>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</si>
  <si>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</si>
  <si>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</si>
  <si>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</si>
  <si>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</si>
  <si>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</si>
  <si>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</si>
  <si>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</si>
  <si>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</si>
  <si>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</si>
  <si>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</si>
  <si>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</si>
  <si>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</si>
  <si>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</si>
  <si>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</si>
  <si>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</si>
  <si>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</si>
  <si>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</si>
  <si>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</si>
  <si>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</si>
  <si>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</si>
  <si>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</si>
  <si>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</si>
  <si>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</si>
  <si>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</si>
  <si>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</si>
  <si>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</si>
  <si>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</si>
  <si>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</si>
  <si>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</si>
  <si>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</si>
  <si>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</si>
  <si>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</si>
  <si>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</si>
  <si>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</si>
  <si>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</si>
  <si>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</si>
  <si>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</si>
  <si>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</si>
  <si>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</si>
  <si>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</si>
  <si>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</si>
  <si>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</si>
  <si>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</si>
  <si>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</si>
  <si>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</si>
  <si>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</si>
  <si>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</si>
  <si>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</si>
  <si>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</si>
  <si>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</si>
  <si>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</si>
  <si>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</si>
  <si>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</si>
  <si>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</si>
  <si>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</si>
  <si>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</si>
  <si>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</si>
  <si>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</si>
  <si>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</si>
  <si>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</si>
  <si>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</si>
  <si>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</si>
  <si>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</si>
  <si>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</si>
  <si>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</si>
  <si>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</si>
  <si>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</si>
  <si>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</si>
  <si>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</si>
  <si>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</si>
  <si>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</si>
  <si>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</si>
  <si>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</si>
  <si>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</si>
  <si>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</si>
  <si>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</si>
  <si>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</si>
  <si>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</si>
  <si>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</si>
  <si>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</si>
  <si>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</si>
  <si>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</si>
  <si>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</si>
  <si>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</si>
  <si>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</si>
  <si>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</si>
  <si>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</si>
  <si>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</si>
  <si>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</si>
  <si>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</si>
  <si>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</si>
  <si>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</si>
  <si>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</si>
  <si>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</si>
  <si>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</si>
  <si>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</si>
  <si>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</si>
  <si>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</si>
  <si>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</si>
  <si>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</si>
  <si>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</si>
  <si>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</si>
  <si>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</si>
  <si>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</si>
  <si>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</si>
  <si>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</si>
  <si>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</si>
  <si>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</si>
  <si>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</si>
  <si>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</si>
  <si>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</si>
  <si>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</si>
  <si>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</si>
  <si>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</si>
  <si>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</si>
  <si>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</si>
  <si>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</si>
  <si>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</si>
  <si>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</si>
  <si>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</si>
  <si>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</si>
  <si>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</si>
  <si>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</si>
  <si>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</si>
  <si>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</si>
  <si>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</si>
  <si>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</si>
  <si>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</si>
  <si>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</si>
  <si>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</si>
  <si>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</si>
  <si>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</si>
  <si>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</si>
  <si>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</si>
  <si>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</si>
  <si>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</si>
  <si>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</si>
  <si>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</si>
  <si>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</si>
  <si>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</si>
  <si>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</si>
  <si>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</si>
  <si>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</si>
  <si>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</si>
  <si>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</si>
  <si>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</si>
  <si>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</si>
  <si>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</si>
  <si>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</si>
  <si>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</si>
  <si>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</si>
  <si>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</si>
  <si>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</si>
  <si>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</si>
  <si>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</si>
  <si>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</si>
  <si>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</si>
  <si>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</si>
  <si>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</si>
  <si>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</si>
  <si>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</si>
  <si>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</si>
  <si>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</si>
  <si>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</si>
  <si>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</si>
  <si>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</si>
  <si>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</si>
  <si>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</si>
  <si>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</si>
  <si>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</si>
  <si>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</si>
  <si>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</si>
  <si>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</si>
  <si>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</si>
  <si>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</si>
  <si>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</si>
  <si>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</si>
  <si>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</si>
  <si>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</si>
  <si>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</si>
  <si>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</si>
  <si>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</si>
  <si>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</si>
  <si>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</si>
  <si>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</si>
  <si>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</si>
  <si>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</si>
  <si>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</si>
  <si>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</si>
  <si>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</si>
  <si>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</si>
  <si>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</si>
  <si>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</si>
  <si>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</si>
  <si>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</si>
  <si>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</si>
  <si>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</si>
  <si>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</si>
  <si>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</si>
  <si>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</si>
  <si>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</si>
  <si>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</si>
  <si>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</si>
  <si>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</si>
  <si>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</si>
  <si>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</si>
  <si>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</si>
  <si>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</si>
  <si>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</si>
  <si>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</si>
  <si>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</si>
  <si>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</si>
  <si>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</si>
  <si>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</si>
  <si>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</si>
  <si>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</si>
  <si>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</si>
  <si>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</si>
  <si>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</si>
  <si>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</si>
  <si>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</si>
  <si>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</si>
  <si>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</si>
  <si>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</si>
  <si>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</si>
  <si>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</si>
  <si>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</si>
  <si>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</si>
  <si>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</si>
  <si>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</si>
  <si>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</si>
  <si>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</si>
  <si>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</si>
  <si>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</si>
  <si>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</si>
  <si>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</si>
  <si>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</si>
  <si>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</si>
  <si>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</si>
  <si>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</si>
  <si>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</si>
  <si>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</si>
  <si>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</si>
  <si>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</si>
  <si>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</si>
  <si>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</si>
  <si>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</si>
  <si>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</si>
  <si>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</si>
  <si>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</si>
  <si>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</si>
  <si>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</si>
  <si>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</si>
  <si>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</si>
  <si>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</si>
  <si>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</si>
  <si>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</si>
  <si>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</si>
  <si>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</si>
  <si>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</si>
  <si>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</si>
  <si>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</si>
  <si>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</si>
  <si>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</si>
  <si>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</si>
  <si>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</si>
  <si>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</si>
  <si>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</si>
  <si>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</si>
  <si>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</si>
  <si>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</si>
  <si>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</si>
  <si>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</si>
  <si>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</si>
  <si>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</si>
  <si>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</si>
  <si>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</si>
  <si>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</si>
  <si>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</si>
  <si>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</si>
  <si>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</si>
  <si>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</si>
  <si>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</si>
  <si>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</si>
  <si>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</si>
  <si>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</si>
  <si>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</si>
  <si>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</si>
  <si>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</si>
  <si>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</si>
  <si>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</si>
  <si>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</si>
  <si>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</si>
  <si>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</si>
  <si>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</si>
  <si>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</si>
  <si>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</si>
  <si>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</si>
  <si>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</si>
  <si>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</si>
  <si>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</si>
  <si>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</si>
  <si>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</si>
  <si>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</si>
  <si>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</si>
  <si>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</si>
  <si>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</si>
  <si>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</si>
  <si>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</si>
  <si>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</si>
  <si>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</si>
  <si>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</si>
  <si>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</si>
  <si>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</si>
  <si>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</si>
  <si>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</si>
  <si>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</si>
  <si>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</si>
  <si>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</si>
  <si>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</si>
  <si>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</si>
  <si>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</si>
  <si>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</si>
  <si>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</si>
  <si>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</si>
  <si>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</si>
  <si>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</si>
  <si>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</si>
  <si>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</si>
  <si>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</si>
  <si>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</si>
  <si>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</si>
  <si>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</si>
  <si>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</si>
  <si>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</si>
  <si>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</si>
  <si>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</si>
  <si>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</si>
  <si>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</si>
  <si>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</si>
  <si>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</si>
  <si>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</si>
  <si>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</si>
  <si>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</si>
  <si>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</si>
  <si>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</si>
  <si>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</si>
  <si>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</si>
  <si>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</si>
  <si>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</si>
  <si>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</si>
  <si>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</si>
  <si>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</si>
  <si>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</si>
  <si>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</si>
  <si>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</si>
  <si>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</si>
  <si>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</si>
  <si>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</si>
  <si>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</si>
  <si>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</si>
  <si>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</si>
  <si>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</si>
  <si>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</si>
  <si>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</si>
  <si>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</si>
  <si>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</si>
  <si>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</si>
  <si>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</si>
  <si>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</si>
  <si>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</si>
  <si>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</si>
  <si>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</si>
  <si>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</si>
  <si>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</si>
  <si>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</si>
  <si>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</si>
  <si>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</si>
  <si>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</si>
  <si>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</si>
  <si>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</si>
  <si>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</si>
  <si>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</si>
  <si>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</si>
  <si>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</si>
  <si>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</si>
  <si>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</si>
  <si>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</si>
  <si>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</si>
  <si>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</si>
  <si>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</si>
  <si>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</si>
  <si>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</si>
  <si>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</si>
  <si>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</si>
  <si>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</si>
  <si>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</si>
  <si>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</si>
  <si>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</si>
  <si>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</si>
  <si>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</si>
  <si>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</si>
  <si>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</si>
  <si>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</si>
  <si>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</si>
  <si>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</si>
  <si>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</si>
  <si>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</si>
  <si>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</si>
  <si>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</si>
  <si>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</si>
  <si>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</si>
  <si>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</si>
  <si>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</si>
  <si>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</si>
  <si>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</si>
  <si>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</si>
  <si>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</si>
  <si>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</si>
  <si>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</si>
  <si>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</si>
  <si>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</si>
  <si>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</si>
  <si>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</si>
  <si>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</si>
  <si>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</si>
  <si>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</si>
  <si>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</si>
  <si>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</si>
  <si>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</si>
  <si>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</si>
  <si>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</si>
  <si>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</si>
  <si>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</si>
  <si>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</si>
  <si>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</si>
  <si>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</si>
  <si>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</si>
  <si>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</si>
  <si>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</si>
  <si>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</si>
  <si>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</si>
  <si>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</si>
  <si>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</si>
  <si>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</si>
  <si>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</si>
  <si>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</si>
  <si>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</si>
  <si>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</si>
  <si>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</si>
  <si>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</si>
  <si>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</si>
  <si>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</si>
  <si>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</si>
  <si>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</si>
  <si>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</si>
  <si>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</si>
  <si>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</si>
  <si>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</si>
  <si>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</si>
  <si>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</si>
  <si>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</si>
  <si>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</si>
  <si>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</si>
  <si>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</si>
  <si>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</si>
  <si>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</si>
  <si>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</si>
  <si>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</si>
  <si>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</si>
  <si>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</si>
  <si>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</si>
  <si>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</si>
  <si>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</si>
  <si>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</si>
  <si>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</si>
  <si>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</si>
  <si>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</si>
  <si>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</si>
  <si>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</si>
  <si>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</si>
  <si>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</si>
  <si>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</si>
  <si>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</si>
  <si>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</si>
  <si>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</si>
  <si>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</si>
  <si>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</si>
  <si>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</si>
  <si>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</si>
  <si>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</si>
  <si>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</si>
  <si>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</si>
  <si>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</si>
  <si>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</si>
  <si>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</si>
  <si>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</si>
  <si>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</si>
  <si>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</si>
  <si>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</si>
  <si>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</si>
  <si>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</si>
  <si>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</si>
  <si>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</si>
  <si>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</si>
  <si>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</si>
  <si>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</si>
  <si>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</si>
  <si>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</si>
  <si>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</si>
  <si>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</si>
  <si>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</si>
  <si>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</si>
  <si>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</si>
  <si>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</si>
  <si>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</si>
  <si>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</si>
  <si>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</si>
  <si>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</si>
  <si>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</si>
  <si>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</si>
  <si>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</si>
  <si>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</si>
  <si>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</si>
  <si>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</si>
  <si>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</si>
  <si>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</si>
  <si>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</si>
  <si>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</si>
  <si>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</si>
  <si>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</si>
  <si>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</si>
  <si>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</si>
  <si>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</si>
  <si>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</si>
  <si>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</si>
  <si>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</si>
  <si>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</si>
  <si>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</si>
  <si>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</si>
  <si>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</si>
  <si>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</si>
  <si>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</si>
  <si>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</si>
  <si>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</si>
  <si>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</si>
  <si>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</si>
  <si>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</si>
  <si>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</si>
  <si>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</si>
  <si>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</si>
  <si>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</si>
  <si>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</si>
  <si>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</si>
  <si>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</si>
  <si>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</si>
  <si>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</si>
  <si>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</si>
  <si>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</si>
  <si>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</si>
  <si>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</si>
  <si>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</si>
  <si>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</si>
  <si>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</si>
  <si>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</si>
  <si>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</si>
  <si>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</si>
  <si>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</si>
  <si>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</si>
  <si>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</si>
  <si>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</si>
  <si>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</si>
  <si>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</si>
  <si>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</si>
  <si>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</si>
  <si>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</si>
  <si>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</si>
  <si>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</si>
  <si>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</si>
  <si>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</si>
  <si>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</si>
  <si>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</si>
  <si>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</si>
  <si>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</si>
  <si>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</si>
  <si>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</si>
  <si>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</si>
  <si>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</si>
  <si>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</si>
  <si>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</si>
  <si>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</si>
  <si>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</si>
  <si>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</si>
  <si>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</si>
  <si>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</si>
  <si>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</si>
  <si>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</si>
  <si>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</si>
  <si>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</si>
  <si>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</si>
  <si>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</si>
  <si>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</si>
  <si>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</si>
  <si>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</si>
  <si>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</si>
  <si>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</si>
  <si>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</si>
  <si>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</si>
  <si>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</si>
  <si>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</si>
  <si>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</si>
  <si>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</si>
  <si>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</si>
  <si>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</si>
  <si>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</si>
  <si>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</si>
  <si>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</si>
  <si>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</si>
  <si>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</si>
  <si>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</si>
  <si>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</si>
  <si>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</si>
  <si>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</si>
  <si>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</si>
  <si>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</si>
  <si>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</si>
  <si>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</si>
  <si>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</si>
  <si>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</si>
  <si>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</si>
  <si>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</si>
  <si>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</si>
  <si>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</si>
  <si>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</si>
  <si>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</si>
  <si>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</si>
  <si>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</si>
  <si>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</si>
  <si>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</si>
  <si>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</si>
  <si>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</si>
  <si>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</si>
  <si>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</si>
  <si>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</si>
  <si>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</si>
  <si>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</si>
  <si>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</si>
  <si>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</si>
  <si>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</si>
  <si>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</si>
  <si>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</si>
  <si>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</si>
  <si>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</si>
  <si>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</si>
  <si>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</si>
  <si>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</si>
  <si>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</si>
  <si>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</si>
  <si>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</si>
  <si>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</si>
  <si>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</si>
  <si>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</si>
  <si>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</si>
  <si>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</si>
  <si>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</si>
  <si>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</si>
  <si>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</si>
  <si>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</si>
  <si>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</si>
  <si>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</si>
  <si>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</si>
  <si>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</si>
  <si>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</si>
  <si>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</si>
  <si>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</si>
  <si>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</si>
  <si>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</si>
  <si>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</si>
  <si>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</si>
  <si>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</si>
  <si>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</si>
  <si>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</si>
  <si>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</si>
  <si>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</si>
  <si>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</si>
  <si>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</si>
  <si>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</si>
  <si>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</si>
  <si>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</si>
  <si>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</si>
  <si>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</si>
  <si>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</si>
  <si>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</si>
  <si>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</si>
  <si>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</si>
  <si>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</si>
  <si>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</si>
  <si>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</si>
  <si>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</si>
  <si>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</si>
  <si>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</si>
  <si>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</si>
  <si>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</si>
  <si>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</si>
  <si>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</si>
  <si>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</si>
  <si>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</si>
  <si>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</si>
  <si>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</si>
  <si>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</si>
  <si>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</si>
  <si>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</si>
  <si>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</si>
  <si>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</si>
  <si>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</si>
  <si>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</si>
  <si>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</si>
  <si>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</si>
  <si>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</si>
  <si>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</si>
  <si>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</si>
  <si>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</si>
  <si>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</si>
  <si>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</si>
  <si>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</si>
  <si>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</si>
  <si>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</si>
  <si>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</si>
  <si>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</si>
  <si>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</si>
  <si>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</si>
  <si>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</si>
  <si>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</si>
  <si>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</si>
  <si>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</si>
  <si>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</si>
  <si>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</si>
  <si>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</si>
  <si>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</si>
  <si>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</si>
  <si>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</si>
  <si>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</si>
  <si>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</si>
  <si>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</si>
  <si>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</si>
  <si>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</si>
  <si>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</si>
  <si>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</si>
  <si>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</si>
  <si>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</si>
  <si>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</si>
  <si>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</si>
  <si>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</si>
  <si>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</si>
  <si>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</si>
  <si>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</si>
  <si>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</si>
  <si>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</si>
  <si>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</si>
  <si>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</si>
  <si>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</si>
  <si>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</si>
  <si>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</si>
  <si>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</si>
  <si>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</si>
  <si>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</si>
  <si>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</si>
  <si>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</si>
  <si>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</si>
  <si>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</si>
  <si>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</si>
  <si>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</si>
  <si>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</si>
  <si>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</si>
  <si>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</si>
  <si>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</si>
  <si>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</si>
  <si>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</si>
  <si>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</si>
  <si>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</si>
  <si>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</si>
  <si>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</si>
  <si>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</si>
  <si>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</si>
  <si>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</si>
  <si>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</si>
  <si>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</si>
  <si>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</si>
  <si>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</si>
  <si>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</si>
  <si>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</si>
  <si>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</si>
  <si>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</si>
  <si>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</si>
  <si>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</si>
  <si>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</si>
  <si>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</si>
  <si>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</si>
  <si>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</si>
  <si>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</si>
  <si>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</si>
  <si>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</si>
  <si>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</si>
  <si>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</si>
  <si>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</si>
  <si>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</si>
  <si>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</si>
  <si>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</si>
  <si>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</si>
  <si>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</si>
  <si>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</si>
  <si>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</si>
  <si>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</si>
  <si>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</si>
  <si>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</si>
  <si>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</si>
  <si>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</si>
  <si>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</si>
  <si>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</si>
  <si>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</si>
  <si>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</si>
  <si>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</si>
  <si>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</si>
  <si>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</si>
  <si>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</si>
  <si>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</si>
  <si>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</si>
  <si>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</si>
  <si>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</si>
  <si>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</si>
  <si>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</si>
  <si>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</si>
  <si>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</si>
  <si>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</si>
  <si>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</si>
  <si>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</si>
  <si>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</si>
  <si>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</si>
  <si>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</si>
  <si>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</si>
  <si>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</si>
  <si>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</si>
  <si>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</si>
  <si>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</si>
  <si>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</si>
  <si>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</si>
  <si>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</si>
  <si>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</si>
  <si>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</si>
  <si>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</si>
  <si>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</si>
  <si>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</si>
  <si>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</si>
  <si>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</si>
  <si>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</si>
  <si>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</si>
  <si>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</si>
  <si>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</si>
  <si>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</si>
  <si>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</si>
  <si>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</si>
  <si>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</si>
  <si>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</si>
  <si>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</si>
  <si>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</si>
  <si>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</si>
  <si>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</si>
  <si>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</si>
  <si>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</si>
  <si>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</si>
  <si>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</si>
  <si>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</si>
  <si>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</si>
  <si>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</si>
  <si>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</si>
  <si>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</si>
  <si>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</si>
  <si>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</si>
  <si>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</si>
  <si>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</si>
  <si>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</si>
  <si>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</si>
  <si>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</si>
  <si>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</si>
  <si>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</si>
  <si>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</si>
  <si>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</si>
  <si>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</si>
  <si>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</si>
  <si>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</si>
  <si>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</si>
  <si>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</si>
  <si>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</si>
  <si>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</si>
  <si>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</si>
  <si>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</si>
  <si>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</si>
  <si>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</si>
  <si>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</si>
  <si>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</si>
  <si>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</si>
  <si>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</si>
  <si>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</si>
  <si>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</si>
  <si>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</si>
  <si>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</si>
  <si>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</si>
  <si>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</si>
  <si>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</si>
  <si>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</si>
  <si>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</si>
  <si>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</si>
  <si>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</si>
  <si>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</si>
  <si>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</si>
  <si>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</si>
  <si>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</si>
  <si>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</si>
  <si>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</si>
  <si>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</si>
  <si>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</si>
  <si>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</si>
  <si>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</si>
  <si>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</si>
  <si>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</si>
  <si>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</si>
  <si>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</si>
  <si>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</si>
  <si>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</si>
  <si>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</si>
  <si>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</si>
  <si>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</si>
  <si>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</si>
  <si>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</si>
  <si>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</si>
  <si>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</si>
  <si>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</si>
  <si>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</si>
  <si>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</si>
  <si>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</si>
  <si>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</si>
  <si>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</si>
  <si>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</si>
  <si>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</si>
  <si>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</si>
  <si>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</si>
  <si>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</si>
  <si>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</si>
  <si>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</si>
  <si>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</si>
  <si>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</si>
  <si>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</si>
  <si>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</si>
  <si>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</si>
  <si>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</si>
  <si>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</si>
  <si>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</si>
  <si>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</si>
  <si>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</si>
  <si>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</si>
  <si>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</si>
  <si>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</si>
  <si>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</si>
  <si>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</si>
  <si>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</si>
  <si>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</si>
  <si>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</si>
  <si>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</si>
  <si>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</si>
  <si>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</si>
  <si>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</si>
  <si>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</si>
  <si>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</si>
  <si>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</si>
  <si>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</si>
  <si>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</si>
  <si>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</si>
  <si>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</si>
  <si>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</si>
  <si>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</si>
  <si>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</si>
  <si>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</si>
  <si>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</si>
  <si>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</si>
  <si>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</si>
  <si>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</si>
  <si>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</si>
  <si>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</si>
  <si>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</si>
  <si>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</si>
  <si>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</si>
  <si>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</si>
  <si>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</si>
  <si>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</si>
  <si>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</si>
  <si>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</si>
  <si>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</si>
  <si>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</si>
  <si>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</si>
  <si>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</si>
  <si>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</si>
  <si>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</si>
  <si>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</si>
  <si>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</si>
  <si>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</si>
  <si>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</si>
  <si>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</si>
  <si>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</si>
  <si>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</si>
  <si>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</si>
  <si>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</si>
  <si>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</si>
  <si>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</si>
  <si>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</si>
  <si>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</si>
  <si>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</si>
  <si>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</si>
  <si>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</si>
  <si>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</si>
  <si>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</si>
  <si>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</si>
  <si>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</si>
  <si>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</si>
  <si>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</si>
  <si>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</si>
  <si>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</si>
  <si>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</si>
  <si>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</si>
  <si>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</si>
  <si>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</si>
  <si>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</si>
  <si>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</si>
  <si>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</si>
  <si>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</si>
  <si>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</si>
  <si>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</si>
  <si>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</si>
  <si>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</si>
  <si>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</si>
  <si>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</si>
  <si>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</si>
  <si>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</si>
  <si>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</si>
  <si>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</si>
  <si>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</si>
  <si>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</si>
  <si>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</si>
  <si>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</si>
  <si>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</si>
  <si>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</si>
  <si>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</si>
  <si>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</si>
  <si>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</si>
  <si>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</si>
  <si>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</si>
  <si>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</si>
  <si>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</si>
  <si>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</si>
  <si>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</si>
  <si>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</si>
  <si>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</si>
  <si>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</si>
  <si>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</si>
  <si>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</si>
  <si>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</si>
  <si>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</si>
  <si>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</si>
  <si>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</si>
  <si>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</si>
  <si>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</si>
  <si>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</si>
  <si>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</si>
  <si>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</si>
  <si>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</si>
  <si>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</si>
  <si>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</si>
  <si>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</si>
  <si>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</si>
  <si>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</si>
  <si>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</si>
  <si>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</si>
  <si>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</si>
  <si>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</si>
  <si>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</si>
  <si>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</si>
  <si>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</si>
  <si>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</si>
  <si>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</si>
  <si>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</si>
  <si>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</si>
  <si>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</si>
  <si>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</si>
  <si>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</si>
  <si>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</si>
  <si>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</si>
  <si>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</si>
  <si>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</si>
  <si>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</si>
  <si>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</si>
  <si>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</si>
  <si>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</si>
  <si>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</si>
  <si>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</si>
  <si>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</si>
  <si>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</si>
  <si>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</si>
  <si>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</si>
  <si>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</si>
  <si>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</si>
  <si>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</si>
  <si>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</si>
  <si>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</si>
  <si>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</si>
  <si>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</si>
  <si>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</si>
  <si>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</si>
  <si>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</si>
  <si>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</si>
  <si>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</si>
  <si>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</si>
  <si>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</si>
  <si>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</si>
  <si>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</si>
  <si>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</si>
  <si>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</si>
  <si>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</si>
  <si>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</si>
  <si>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</si>
  <si>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</si>
  <si>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</si>
  <si>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</si>
  <si>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</si>
  <si>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</si>
  <si>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</si>
  <si>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</si>
  <si>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</si>
  <si>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</si>
  <si>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</si>
  <si>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</si>
  <si>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</si>
  <si>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</si>
  <si>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</si>
  <si>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</si>
  <si>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</si>
  <si>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</si>
  <si>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</si>
  <si>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</si>
  <si>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</si>
  <si>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</si>
  <si>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</si>
  <si>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</si>
  <si>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</si>
  <si>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</si>
  <si>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</si>
  <si>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</si>
  <si>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</si>
  <si>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</si>
  <si>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</si>
  <si>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</si>
  <si>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</si>
  <si>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</si>
  <si>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</si>
  <si>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</si>
  <si>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</si>
  <si>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</si>
  <si>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</si>
  <si>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</si>
  <si>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</si>
  <si>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</si>
  <si>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</si>
  <si>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</si>
  <si>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</si>
  <si>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</si>
  <si>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</si>
  <si>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</si>
  <si>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</si>
  <si>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</si>
  <si>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</si>
  <si>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</si>
  <si>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</si>
  <si>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</si>
  <si>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</si>
  <si>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</si>
  <si>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</si>
  <si>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</si>
  <si>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</si>
  <si>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</si>
  <si>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</si>
  <si>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</si>
  <si>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</si>
  <si>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</si>
  <si>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</si>
  <si>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</si>
  <si>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</si>
  <si>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</si>
  <si>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</si>
  <si>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</si>
  <si>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</si>
  <si>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</si>
  <si>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</si>
  <si>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</si>
  <si>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</si>
  <si>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</si>
  <si>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</si>
  <si>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</si>
  <si>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</si>
  <si>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</si>
  <si>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</si>
  <si>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</si>
  <si>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</si>
  <si>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</si>
  <si>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</si>
  <si>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</si>
  <si>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</si>
  <si>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</si>
  <si>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</si>
  <si>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</si>
  <si>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</si>
  <si>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</si>
  <si>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</si>
  <si>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</si>
  <si>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</si>
  <si>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</si>
  <si>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</si>
  <si>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</si>
  <si>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</si>
  <si>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</si>
  <si>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</si>
  <si>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</si>
  <si>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</si>
  <si>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</si>
  <si>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</si>
  <si>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</si>
  <si>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</si>
  <si>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</si>
  <si>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</si>
  <si>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</si>
  <si>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</si>
  <si>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</si>
  <si>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</si>
  <si>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</si>
  <si>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</si>
  <si>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</si>
  <si>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</si>
  <si>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</si>
  <si>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</si>
  <si>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</si>
  <si>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</si>
  <si>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</si>
  <si>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</si>
  <si>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</si>
  <si>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</si>
  <si>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</si>
  <si>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</si>
  <si>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</si>
  <si>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</si>
  <si>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</si>
  <si>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</si>
  <si>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</si>
  <si>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</si>
  <si>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</si>
  <si>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</si>
  <si>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</si>
  <si>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</si>
  <si>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</si>
  <si>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</si>
  <si>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</si>
  <si>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</si>
  <si>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</si>
  <si>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</si>
  <si>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</si>
  <si>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</si>
  <si>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</si>
  <si>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</si>
  <si>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</si>
  <si>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</si>
  <si>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</si>
  <si>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</si>
  <si>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</si>
  <si>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</si>
  <si>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</si>
  <si>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</si>
  <si>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</si>
  <si>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</si>
  <si>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</si>
  <si>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</si>
  <si>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</si>
  <si>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</si>
  <si>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</si>
  <si>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</si>
  <si>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</si>
  <si>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</si>
  <si>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</si>
  <si>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</si>
  <si>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</si>
  <si>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</si>
  <si>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</si>
  <si>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</si>
  <si>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</si>
  <si>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</si>
  <si>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</si>
  <si>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</si>
  <si>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</si>
  <si>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</si>
  <si>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</si>
  <si>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</si>
  <si>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</si>
  <si>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</si>
  <si>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</si>
  <si>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</si>
  <si>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</si>
  <si>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</si>
  <si>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</si>
  <si>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</si>
  <si>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</si>
  <si>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</si>
  <si>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</si>
  <si>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</si>
  <si>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</si>
  <si>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</si>
  <si>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</si>
  <si>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</si>
  <si>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</si>
  <si>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</si>
  <si>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</si>
  <si>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</si>
  <si>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</si>
  <si>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</si>
  <si>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</si>
  <si>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</si>
  <si>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</si>
  <si>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</si>
  <si>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</si>
  <si>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</si>
  <si>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</si>
  <si>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</si>
  <si>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</si>
  <si>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</si>
  <si>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</si>
  <si>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</si>
  <si>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</si>
  <si>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</si>
  <si>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</si>
  <si>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</si>
  <si>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</si>
  <si>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</si>
  <si>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</si>
  <si>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</si>
  <si>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</si>
  <si>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</si>
  <si>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</si>
  <si>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</si>
  <si>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</si>
  <si>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</si>
  <si>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</si>
  <si>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</si>
  <si>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</si>
  <si>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</si>
  <si>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</si>
  <si>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</si>
  <si>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</si>
  <si>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</si>
  <si>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</si>
  <si>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</si>
  <si>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</si>
  <si>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</si>
  <si>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</si>
  <si>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</si>
  <si>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</si>
  <si>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</si>
  <si>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</si>
  <si>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</si>
  <si>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</si>
  <si>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</si>
  <si>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</si>
  <si>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</si>
  <si>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</si>
  <si>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</si>
  <si>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</si>
  <si>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</si>
  <si>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</si>
  <si>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</si>
  <si>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</si>
  <si>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</si>
  <si>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</si>
  <si>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</si>
  <si>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</si>
  <si>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</si>
  <si>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</si>
  <si>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</si>
  <si>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</si>
  <si>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</si>
  <si>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</si>
  <si>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</si>
  <si>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</si>
  <si>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</si>
  <si>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</si>
  <si>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</si>
  <si>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</si>
  <si>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</si>
  <si>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</si>
  <si>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</si>
  <si>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</si>
  <si>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</si>
  <si>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</si>
  <si>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</si>
  <si>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</si>
  <si>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</si>
  <si>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</si>
  <si>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</si>
  <si>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</si>
  <si>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</si>
  <si>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</si>
  <si>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</si>
  <si>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</si>
  <si>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</si>
  <si>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</si>
  <si>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</si>
  <si>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</si>
  <si>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</si>
  <si>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</si>
  <si>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</si>
  <si>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</si>
  <si>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</si>
  <si>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</si>
  <si>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</si>
  <si>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</si>
  <si>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</si>
  <si>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</si>
  <si>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</si>
  <si>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</si>
  <si>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</si>
  <si>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</si>
  <si>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</si>
  <si>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</si>
  <si>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</si>
  <si>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</si>
  <si>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</si>
  <si>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</si>
  <si>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</si>
  <si>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</si>
  <si>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</si>
  <si>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</si>
  <si>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</si>
  <si>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</si>
  <si>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</si>
  <si>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</si>
  <si>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</si>
  <si>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</si>
  <si>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</si>
  <si>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</si>
  <si>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</si>
  <si>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</si>
  <si>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</si>
  <si>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</si>
  <si>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</si>
  <si>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</si>
  <si>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</si>
  <si>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</si>
  <si>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</si>
  <si>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</si>
  <si>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</si>
  <si>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</si>
  <si>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</si>
  <si>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</si>
  <si>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</si>
  <si>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</si>
  <si>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</si>
  <si>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</si>
  <si>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</si>
  <si>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</si>
  <si>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</si>
  <si>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</si>
  <si>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</si>
  <si>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</si>
  <si>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</si>
  <si>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</si>
  <si>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</si>
  <si>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</si>
  <si>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</si>
  <si>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</si>
  <si>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</si>
  <si>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</si>
  <si>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</si>
  <si>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</si>
  <si>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</si>
  <si>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</si>
  <si>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</si>
  <si>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</si>
  <si>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</si>
  <si>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</si>
  <si>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</si>
  <si>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</si>
  <si>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</si>
  <si>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</si>
  <si>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</si>
  <si>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</si>
  <si>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</si>
  <si>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</si>
  <si>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</si>
  <si>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</si>
  <si>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</si>
  <si>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</si>
  <si>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</si>
  <si>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</si>
  <si>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</si>
  <si>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</si>
  <si>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</si>
  <si>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</si>
  <si>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</si>
  <si>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</si>
  <si>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</si>
  <si>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</si>
  <si>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</si>
  <si>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</si>
  <si>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</si>
  <si>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</si>
  <si>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</si>
  <si>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</si>
  <si>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</si>
  <si>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</si>
  <si>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</si>
  <si>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</si>
  <si>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</si>
  <si>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</si>
  <si>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</si>
  <si>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</si>
  <si>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</si>
  <si>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</si>
  <si>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</si>
  <si>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</si>
  <si>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</si>
  <si>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</si>
  <si>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</si>
  <si>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</si>
  <si>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</si>
  <si>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</si>
  <si>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</si>
  <si>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</si>
  <si>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</si>
  <si>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</si>
  <si>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</si>
  <si>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</si>
  <si>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</si>
  <si>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</si>
  <si>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</si>
  <si>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</si>
  <si>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</si>
  <si>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</si>
  <si>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</si>
  <si>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</si>
  <si>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</si>
  <si>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</si>
  <si>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</si>
  <si>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</si>
  <si>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</si>
  <si>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</si>
  <si>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</si>
  <si>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</si>
  <si>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</si>
  <si>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</si>
  <si>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</si>
  <si>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</si>
  <si>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</si>
  <si>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</si>
  <si>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</si>
  <si>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</si>
  <si>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</si>
  <si>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</si>
  <si>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</si>
  <si>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</si>
  <si>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</si>
  <si>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</si>
  <si>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</si>
  <si>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</si>
  <si>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</si>
  <si>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</si>
  <si>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</si>
  <si>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</si>
  <si>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</si>
  <si>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</si>
  <si>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</si>
  <si>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</si>
  <si>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</si>
  <si>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</si>
  <si>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</si>
  <si>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</si>
  <si>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</si>
  <si>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</si>
  <si>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</si>
  <si>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</si>
  <si>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</si>
  <si>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</si>
  <si>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</si>
  <si>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</si>
  <si>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</si>
  <si>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</si>
  <si>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</si>
  <si>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</si>
  <si>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</si>
  <si>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</si>
  <si>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</si>
  <si>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</si>
  <si>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</si>
  <si>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</si>
  <si>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</si>
  <si>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</si>
  <si>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</si>
  <si>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</si>
  <si>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</si>
  <si>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</si>
  <si>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</si>
  <si>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</si>
  <si>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</si>
  <si>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</si>
  <si>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</si>
  <si>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</si>
  <si>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</si>
  <si>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</si>
  <si>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</si>
  <si>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</si>
  <si>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</si>
  <si>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</si>
  <si>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</si>
  <si>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</si>
  <si>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</si>
  <si>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</si>
  <si>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</si>
  <si>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</si>
  <si>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</si>
  <si>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</si>
  <si>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</si>
  <si>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</si>
  <si>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</si>
  <si>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</si>
  <si>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</si>
  <si>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</si>
  <si>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</si>
  <si>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</si>
  <si>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</si>
  <si>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</si>
  <si>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</si>
  <si>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</si>
  <si>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</si>
  <si>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</si>
  <si>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</si>
  <si>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</si>
  <si>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</si>
  <si>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</si>
  <si>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</si>
  <si>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</si>
  <si>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</si>
  <si>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</si>
  <si>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</si>
  <si>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</si>
  <si>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</si>
  <si>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</si>
  <si>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</si>
  <si>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</si>
  <si>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</si>
  <si>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</si>
  <si>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</si>
  <si>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</si>
  <si>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</si>
  <si>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</si>
  <si>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</si>
  <si>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</si>
  <si>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</si>
  <si>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</si>
  <si>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</si>
  <si>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</si>
  <si>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</si>
  <si>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</si>
  <si>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</si>
  <si>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</si>
  <si>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</si>
  <si>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</si>
  <si>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</si>
  <si>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</si>
  <si>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</si>
  <si>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</si>
  <si>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</si>
  <si>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</si>
  <si>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</si>
  <si>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</si>
  <si>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</si>
  <si>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</si>
  <si>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</si>
  <si>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</si>
  <si>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</si>
  <si>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</si>
  <si>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</si>
  <si>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</si>
  <si>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</si>
  <si>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</si>
  <si>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</si>
  <si>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</si>
  <si>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</si>
  <si>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</si>
  <si>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</si>
  <si>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</si>
  <si>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</si>
  <si>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</si>
  <si>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</si>
  <si>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</si>
  <si>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</si>
  <si>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</si>
  <si>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</si>
  <si>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</si>
  <si>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</si>
  <si>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</si>
  <si>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</si>
  <si>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</si>
  <si>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</si>
  <si>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</si>
  <si>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</si>
  <si>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</si>
  <si>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</si>
  <si>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</si>
  <si>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</si>
  <si>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</si>
  <si>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</si>
  <si>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</si>
  <si>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</si>
  <si>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</si>
  <si>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</si>
  <si>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</si>
  <si>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</si>
  <si>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</si>
  <si>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</si>
  <si>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</si>
  <si>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</si>
  <si>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</si>
  <si>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</si>
  <si>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</si>
  <si>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</si>
  <si>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</si>
  <si>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</si>
  <si>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</si>
  <si>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</si>
  <si>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</si>
  <si>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</si>
  <si>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</si>
  <si>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</si>
  <si>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</si>
  <si>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</si>
  <si>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</si>
  <si>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</si>
  <si>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</si>
  <si>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</si>
  <si>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</si>
  <si>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</si>
  <si>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</si>
  <si>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</si>
  <si>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</si>
  <si>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</si>
  <si>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</si>
  <si>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</si>
  <si>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</si>
  <si>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</si>
  <si>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</si>
  <si>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</si>
  <si>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</si>
  <si>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</si>
  <si>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</si>
  <si>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</si>
  <si>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</si>
  <si>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</si>
  <si>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</si>
  <si>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</si>
  <si>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</si>
  <si>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</si>
  <si>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</si>
  <si>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</si>
  <si>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</si>
  <si>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</si>
  <si>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</si>
  <si>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</si>
  <si>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</si>
  <si>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</si>
  <si>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</si>
  <si>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</si>
  <si>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</si>
  <si>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</si>
  <si>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</si>
  <si>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</si>
  <si>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</si>
  <si>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</si>
  <si>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</si>
  <si>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</si>
  <si>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</si>
  <si>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</si>
  <si>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</si>
  <si>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</si>
  <si>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</si>
  <si>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</si>
  <si>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</si>
  <si>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</si>
  <si>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</si>
  <si>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</si>
  <si>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</si>
  <si>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</si>
  <si>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</si>
  <si>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</si>
  <si>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</si>
  <si>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</si>
  <si>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</si>
  <si>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</si>
  <si>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</si>
  <si>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</si>
  <si>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</si>
  <si>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</si>
  <si>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</si>
  <si>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</si>
  <si>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</si>
  <si>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</si>
  <si>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</si>
  <si>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</si>
  <si>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</si>
  <si>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</si>
  <si>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</si>
  <si>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</si>
  <si>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</si>
  <si>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</si>
  <si>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</si>
  <si>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</si>
  <si>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</si>
  <si>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</si>
  <si>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</si>
  <si>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</si>
  <si>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</si>
  <si>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</si>
  <si>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</si>
  <si>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</si>
  <si>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</si>
  <si>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</si>
  <si>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</si>
  <si>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</si>
  <si>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</si>
  <si>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</si>
  <si>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</si>
  <si>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</si>
  <si>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</si>
  <si>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</si>
  <si>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</si>
  <si>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</si>
  <si>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</si>
  <si>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</si>
  <si>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</si>
  <si>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</si>
  <si>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</si>
  <si>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</si>
  <si>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</si>
  <si>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</si>
  <si>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</si>
  <si>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</si>
  <si>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</si>
  <si>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</si>
  <si>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</si>
  <si>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</si>
  <si>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</si>
  <si>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</si>
  <si>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</si>
  <si>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</si>
  <si>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</si>
  <si>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</si>
  <si>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</si>
  <si>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</si>
  <si>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</si>
  <si>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</si>
  <si>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</si>
  <si>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</si>
  <si>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</si>
  <si>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</si>
  <si>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</si>
  <si>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</si>
  <si>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</si>
  <si>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</si>
  <si>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</si>
  <si>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</si>
  <si>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</si>
  <si>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</si>
  <si>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</si>
  <si>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</si>
  <si>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</si>
  <si>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</si>
  <si>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</si>
  <si>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</si>
  <si>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</si>
  <si>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</si>
  <si>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</si>
  <si>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</si>
  <si>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</si>
  <si>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</si>
  <si>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</si>
  <si>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</si>
  <si>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</si>
  <si>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</si>
  <si>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</si>
  <si>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</si>
  <si>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</si>
  <si>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</si>
  <si>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</si>
  <si>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</si>
  <si>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</si>
  <si>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</si>
  <si>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</si>
  <si>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</si>
  <si>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</si>
  <si>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</si>
  <si>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</si>
  <si>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</si>
  <si>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</si>
  <si>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</si>
  <si>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</si>
  <si>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</si>
  <si>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</si>
  <si>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</si>
  <si>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</si>
  <si>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</si>
  <si>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</si>
  <si>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</si>
  <si>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</si>
  <si>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</si>
  <si>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</si>
  <si>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</si>
  <si>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</si>
  <si>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</si>
  <si>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</si>
  <si>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</si>
  <si>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</si>
  <si>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</si>
  <si>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</si>
  <si>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</si>
  <si>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</si>
  <si>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</si>
  <si>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</si>
  <si>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</si>
  <si>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</si>
  <si>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</si>
  <si>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</si>
  <si>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</si>
  <si>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</si>
  <si>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</si>
  <si>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</si>
  <si>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</si>
  <si>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</si>
  <si>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</si>
  <si>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</si>
  <si>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</si>
  <si>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</si>
  <si>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</si>
  <si>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</si>
  <si>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</si>
  <si>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</si>
  <si>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</si>
  <si>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</si>
  <si>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</si>
  <si>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</si>
  <si>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</si>
  <si>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</si>
  <si>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</si>
  <si>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</si>
  <si>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</si>
  <si>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</si>
  <si>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</si>
  <si>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</si>
  <si>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</si>
  <si>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</si>
  <si>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</si>
  <si>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</si>
  <si>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</si>
  <si>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</si>
  <si>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</si>
  <si>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</si>
  <si>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</si>
  <si>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</si>
  <si>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</si>
  <si>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</si>
  <si>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</si>
  <si>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</si>
  <si>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</si>
  <si>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</si>
  <si>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</si>
  <si>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</si>
  <si>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</si>
  <si>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</si>
  <si>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</si>
  <si>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</si>
  <si>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</si>
  <si>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</si>
  <si>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</si>
  <si>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</si>
  <si>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</si>
  <si>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</si>
  <si>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</si>
  <si>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</si>
  <si>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</si>
  <si>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</si>
  <si>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</si>
  <si>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</si>
  <si>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</si>
  <si>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</si>
  <si>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</si>
  <si>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</si>
  <si>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</si>
  <si>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</si>
  <si>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</si>
  <si>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</si>
  <si>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</si>
  <si>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</si>
  <si>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</si>
  <si>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</si>
  <si>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</si>
  <si>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</si>
  <si>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</si>
  <si>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</si>
  <si>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</si>
  <si>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</si>
  <si>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</si>
  <si>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</si>
  <si>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</si>
  <si>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</si>
  <si>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</si>
  <si>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</si>
  <si>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</si>
  <si>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</si>
  <si>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</si>
  <si>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</si>
  <si>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</si>
  <si>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</si>
  <si>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</si>
  <si>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</si>
  <si>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</si>
  <si>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</si>
  <si>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</si>
  <si>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</si>
  <si>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</si>
  <si>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</si>
  <si>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</si>
  <si>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</si>
  <si>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</si>
  <si>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</si>
  <si>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</si>
  <si>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</si>
  <si>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</si>
  <si>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</si>
  <si>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</si>
  <si>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</si>
  <si>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</si>
  <si>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</si>
  <si>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</si>
  <si>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</si>
  <si>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</si>
  <si>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</si>
  <si>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</si>
  <si>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</si>
  <si>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</si>
  <si>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</si>
  <si>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</si>
  <si>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</si>
  <si>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</si>
  <si>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</si>
  <si>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</si>
  <si>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</si>
  <si>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</si>
  <si>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</si>
  <si>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</si>
  <si>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</si>
  <si>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</si>
  <si>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</si>
  <si>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</si>
  <si>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</si>
  <si>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</si>
  <si>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</si>
  <si>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</si>
  <si>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</si>
  <si>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</si>
  <si>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</si>
  <si>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</si>
  <si>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</si>
  <si>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</si>
  <si>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</si>
  <si>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</si>
  <si>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</si>
  <si>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</si>
  <si>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</si>
  <si>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</si>
  <si>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</si>
  <si>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</si>
  <si>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</si>
  <si>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</si>
  <si>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</si>
  <si>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</si>
  <si>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</si>
  <si>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</si>
  <si>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</si>
  <si>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</si>
  <si>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</si>
  <si>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</si>
  <si>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</si>
  <si>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</si>
  <si>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</si>
  <si>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</si>
  <si>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</si>
  <si>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</si>
  <si>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</si>
  <si>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</si>
  <si>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</si>
  <si>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</si>
  <si>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</si>
  <si>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</si>
  <si>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</si>
  <si>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</si>
  <si>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</si>
  <si>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</si>
  <si>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</si>
  <si>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</si>
  <si>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</si>
  <si>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</si>
  <si>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</si>
  <si>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</si>
  <si>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</si>
  <si>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</si>
  <si>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</si>
  <si>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</si>
  <si>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</si>
  <si>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</si>
  <si>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</si>
  <si>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</si>
  <si>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</si>
  <si>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</si>
  <si>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</si>
  <si>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</si>
  <si>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</si>
  <si>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</si>
  <si>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</si>
  <si>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</si>
  <si>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</si>
  <si>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</si>
  <si>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</si>
  <si>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</si>
  <si>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</si>
  <si>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</si>
  <si>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</si>
  <si>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</si>
  <si>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</si>
  <si>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</si>
  <si>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</si>
  <si>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</si>
  <si>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</si>
  <si>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</si>
  <si>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</si>
  <si>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</si>
  <si>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</si>
  <si>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</si>
  <si>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</si>
  <si>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</si>
  <si>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</si>
  <si>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</si>
  <si>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</si>
  <si>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</si>
  <si>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</si>
  <si>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</si>
  <si>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</si>
  <si>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</si>
  <si>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</si>
  <si>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</si>
  <si>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</si>
  <si>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</si>
  <si>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</si>
  <si>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</si>
  <si>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</si>
  <si>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</si>
  <si>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</si>
  <si>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</si>
  <si>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</si>
  <si>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</si>
  <si>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</si>
  <si>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</si>
  <si>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</si>
  <si>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</si>
  <si>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</si>
  <si>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</si>
  <si>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</si>
  <si>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</si>
  <si>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</si>
  <si>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</si>
  <si>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</si>
  <si>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</si>
  <si>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</si>
  <si>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</si>
  <si>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</si>
  <si>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</si>
  <si>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</si>
  <si>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</si>
  <si>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</si>
  <si>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</si>
  <si>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</si>
  <si>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</si>
  <si>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</si>
  <si>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</si>
  <si>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</si>
  <si>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</si>
  <si>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</si>
  <si>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</si>
  <si>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</si>
  <si>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</si>
  <si>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</si>
  <si>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</si>
  <si>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</si>
  <si>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</si>
  <si>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</si>
  <si>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</si>
  <si>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</si>
  <si>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</si>
  <si>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</si>
  <si>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</si>
  <si>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</si>
  <si>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</si>
  <si>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</si>
  <si>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</si>
  <si>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</si>
  <si>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</si>
  <si>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</si>
  <si>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</si>
  <si>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</si>
  <si>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</si>
  <si>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</si>
  <si>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</si>
  <si>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</si>
  <si>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</si>
  <si>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</si>
  <si>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</si>
  <si>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</si>
  <si>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</si>
  <si>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</si>
  <si>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</si>
  <si>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</si>
  <si>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</si>
  <si>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</si>
  <si>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</si>
  <si>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</si>
  <si>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</si>
  <si>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</si>
  <si>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</si>
  <si>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</si>
  <si>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</si>
  <si>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</si>
  <si>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</si>
  <si>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</si>
  <si>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</si>
  <si>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</si>
  <si>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</si>
  <si>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</si>
  <si>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</si>
  <si>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</si>
  <si>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</si>
  <si>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</si>
  <si>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</si>
  <si>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</si>
  <si>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</si>
  <si>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</si>
  <si>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</si>
  <si>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</si>
  <si>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</si>
  <si>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</si>
  <si>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</si>
  <si>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</si>
  <si>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</si>
  <si>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</si>
  <si>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</si>
  <si>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</si>
  <si>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</si>
  <si>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</si>
  <si>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</si>
  <si>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</si>
  <si>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</si>
  <si>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</si>
  <si>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</si>
  <si>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</si>
  <si>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</si>
  <si>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</si>
  <si>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</si>
  <si>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</si>
  <si>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</si>
  <si>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</si>
  <si>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</si>
  <si>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</si>
  <si>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</si>
  <si>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</si>
  <si>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</si>
  <si>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</si>
  <si>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</si>
  <si>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</si>
  <si>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</si>
  <si>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</si>
  <si>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</si>
  <si>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</si>
  <si>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</si>
  <si>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</si>
  <si>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</si>
  <si>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</si>
  <si>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</si>
  <si>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</si>
  <si>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</si>
  <si>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</si>
  <si>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</si>
  <si>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</si>
  <si>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</si>
  <si>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</si>
  <si>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</si>
  <si>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</si>
  <si>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</si>
  <si>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</si>
  <si>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</si>
  <si>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</si>
  <si>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</si>
  <si>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</si>
  <si>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</si>
  <si>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</si>
  <si>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</si>
  <si>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</si>
  <si>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</si>
  <si>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</si>
  <si>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</si>
  <si>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</si>
  <si>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</si>
  <si>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</si>
  <si>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</si>
  <si>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</si>
  <si>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</si>
  <si>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</si>
  <si>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</si>
  <si>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</si>
  <si>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</si>
  <si>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</si>
  <si>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</si>
  <si>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</si>
  <si>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</si>
  <si>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</si>
  <si>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</si>
  <si>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</si>
  <si>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</si>
  <si>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</si>
  <si>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</si>
  <si>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</si>
  <si>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</si>
  <si>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</si>
  <si>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</si>
  <si>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</si>
  <si>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</si>
  <si>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</si>
  <si>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</si>
  <si>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</si>
  <si>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</si>
  <si>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</si>
  <si>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</si>
  <si>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</si>
  <si>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</si>
  <si>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</si>
  <si>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</si>
  <si>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</si>
  <si>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</si>
  <si>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</si>
  <si>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</si>
  <si>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</si>
  <si>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</si>
  <si>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</si>
  <si>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</si>
  <si>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</si>
  <si>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</si>
  <si>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</si>
  <si>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</si>
  <si>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</si>
  <si>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</si>
  <si>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</si>
  <si>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</si>
  <si>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</si>
  <si>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</si>
  <si>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</si>
  <si>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</si>
  <si>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</si>
  <si>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</si>
  <si>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</si>
  <si>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</si>
  <si>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</si>
  <si>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</si>
  <si>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</si>
  <si>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</si>
  <si>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</si>
  <si>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</si>
  <si>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</si>
  <si>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</si>
  <si>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</si>
  <si>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</si>
  <si>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</si>
  <si>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</si>
  <si>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</si>
  <si>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</si>
  <si>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</si>
  <si>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</si>
  <si>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</si>
  <si>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</si>
  <si>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</si>
  <si>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</si>
  <si>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</si>
  <si>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</si>
  <si>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</si>
  <si>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</si>
  <si>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</si>
  <si>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</si>
  <si>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</si>
  <si>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</si>
  <si>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</si>
  <si>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</si>
  <si>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</si>
  <si>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</si>
  <si>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</si>
  <si>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</si>
  <si>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</si>
  <si>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</si>
  <si>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</si>
  <si>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</si>
  <si>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</si>
  <si>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</si>
  <si>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</si>
  <si>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</si>
  <si>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</si>
  <si>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</si>
  <si>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</si>
  <si>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</si>
  <si>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</si>
  <si>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</si>
  <si>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</si>
  <si>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</si>
  <si>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</si>
  <si>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</si>
  <si>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</si>
  <si>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</si>
  <si>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</si>
  <si>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</si>
  <si>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</si>
  <si>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</si>
  <si>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</si>
  <si>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</si>
  <si>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</si>
  <si>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</si>
  <si>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</si>
  <si>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</si>
  <si>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</si>
  <si>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</si>
  <si>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</si>
  <si>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</si>
  <si>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</si>
  <si>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</si>
  <si>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</si>
  <si>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</si>
  <si>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</si>
  <si>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</si>
  <si>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</si>
  <si>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</si>
  <si>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</si>
  <si>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</si>
  <si>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</si>
  <si>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</si>
  <si>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</si>
  <si>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</si>
  <si>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</si>
  <si>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</si>
  <si>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</si>
  <si>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</si>
  <si>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</si>
  <si>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</si>
  <si>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</si>
  <si>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</si>
  <si>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</si>
  <si>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</si>
  <si>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</si>
  <si>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</si>
  <si>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</si>
  <si>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</si>
  <si>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</si>
  <si>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</si>
  <si>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</si>
  <si>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</si>
  <si>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</si>
  <si>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</si>
  <si>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</si>
  <si>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</si>
  <si>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</si>
  <si>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</si>
  <si>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</si>
  <si>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</si>
  <si>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</si>
  <si>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</si>
  <si>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</si>
  <si>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</si>
  <si>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</si>
  <si>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</si>
  <si>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</si>
  <si>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</si>
  <si>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</si>
  <si>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</si>
  <si>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</si>
  <si>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</si>
  <si>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</si>
  <si>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</si>
  <si>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</si>
  <si>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</si>
  <si>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</si>
  <si>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</si>
  <si>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</si>
  <si>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</si>
  <si>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</si>
  <si>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</si>
  <si>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</si>
  <si>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</si>
  <si>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</si>
  <si>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</si>
  <si>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</si>
  <si>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</si>
  <si>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</si>
  <si>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</si>
  <si>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</si>
  <si>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</si>
  <si>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</si>
  <si>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</si>
  <si>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</si>
  <si>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</si>
  <si>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</si>
  <si>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</si>
  <si>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</si>
  <si>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</si>
  <si>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</si>
  <si>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</si>
  <si>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</si>
  <si>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</si>
  <si>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</si>
  <si>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</si>
  <si>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</si>
  <si>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</si>
  <si>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</si>
  <si>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</si>
  <si>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</si>
  <si>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</si>
  <si>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</si>
  <si>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</si>
  <si>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</si>
  <si>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</si>
  <si>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</si>
  <si>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</si>
  <si>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</si>
  <si>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</si>
  <si>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</si>
  <si>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</si>
  <si>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</si>
  <si>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</si>
  <si>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</si>
  <si>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</si>
  <si>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</si>
  <si>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</si>
  <si>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</si>
  <si>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</si>
  <si>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</si>
  <si>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</si>
  <si>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</si>
  <si>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</si>
  <si>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</si>
  <si>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</si>
  <si>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</si>
  <si>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</si>
  <si>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</si>
  <si>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</si>
  <si>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</si>
  <si>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</si>
  <si>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</si>
  <si>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</si>
  <si>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</si>
  <si>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</si>
  <si>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</si>
  <si>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</si>
  <si>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</si>
  <si>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</si>
  <si>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</si>
  <si>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</si>
  <si>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</si>
  <si>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</si>
  <si>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</si>
  <si>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</si>
  <si>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</si>
  <si>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</si>
  <si>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</si>
  <si>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</si>
  <si>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</si>
  <si>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</si>
  <si>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</si>
  <si>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</si>
  <si>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</si>
  <si>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</si>
  <si>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</si>
  <si>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</si>
  <si>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</si>
  <si>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</si>
  <si>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</si>
  <si>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</si>
  <si>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</si>
  <si>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</si>
  <si>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</si>
  <si>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</si>
  <si>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</si>
  <si>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</si>
  <si>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</si>
  <si>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</si>
  <si>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</si>
  <si>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</si>
  <si>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</si>
  <si>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</si>
  <si>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</si>
  <si>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</si>
  <si>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</si>
  <si>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</si>
  <si>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</si>
  <si>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</si>
  <si>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</si>
  <si>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</si>
  <si>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</si>
  <si>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</si>
  <si>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</si>
  <si>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</si>
  <si>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</si>
  <si>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</si>
  <si>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</si>
  <si>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</si>
  <si>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</si>
  <si>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</si>
  <si>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</si>
  <si>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</si>
  <si>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</si>
  <si>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</si>
  <si>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</si>
  <si>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</si>
  <si>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</si>
  <si>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</si>
  <si>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</si>
  <si>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</si>
  <si>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</si>
  <si>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</si>
  <si>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</si>
  <si>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</si>
  <si>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</si>
  <si>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</si>
  <si>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</si>
  <si>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</si>
  <si>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</si>
  <si>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</si>
  <si>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</si>
  <si>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</si>
  <si>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</si>
  <si>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</si>
  <si>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</si>
  <si>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</si>
  <si>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</si>
  <si>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</si>
  <si>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</si>
  <si>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</si>
  <si>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</si>
  <si>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</si>
  <si>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</si>
  <si>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</si>
  <si>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</si>
  <si>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</si>
  <si>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</si>
  <si>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</si>
  <si>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</si>
  <si>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</si>
  <si>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</si>
  <si>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</si>
  <si>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</si>
  <si>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</si>
  <si>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</si>
  <si>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</si>
  <si>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</si>
  <si>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</si>
  <si>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</si>
  <si>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</si>
  <si>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</si>
  <si>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</si>
  <si>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</si>
  <si>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</si>
  <si>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</si>
  <si>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</si>
  <si>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</si>
  <si>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</si>
  <si>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</si>
  <si>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</si>
  <si>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</si>
  <si>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</si>
  <si>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</si>
  <si>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</si>
  <si>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</si>
  <si>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</si>
  <si>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</si>
  <si>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</si>
  <si>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</si>
  <si>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</si>
  <si>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</si>
  <si>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</si>
  <si>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</si>
  <si>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</si>
  <si>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</si>
  <si>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</si>
  <si>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</si>
  <si>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</si>
  <si>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</si>
  <si>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</si>
  <si>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</si>
  <si>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</si>
  <si>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</si>
  <si>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</si>
  <si>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</si>
  <si>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</si>
  <si>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</si>
  <si>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</si>
  <si>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</si>
  <si>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</si>
  <si>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</si>
  <si>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</si>
  <si>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</si>
  <si>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</si>
  <si>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</si>
  <si>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</si>
  <si>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</si>
  <si>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</si>
  <si>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</si>
  <si>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</si>
  <si>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</si>
  <si>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</si>
  <si>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</si>
  <si>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</si>
  <si>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</si>
  <si>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</si>
  <si>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</si>
  <si>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</si>
  <si>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</si>
  <si>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</si>
  <si>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</si>
  <si>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</si>
  <si>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</si>
  <si>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</si>
  <si>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</si>
  <si>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</si>
  <si>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</si>
  <si>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</si>
  <si>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</si>
  <si>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</si>
  <si>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</si>
  <si>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</si>
  <si>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</si>
  <si>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</si>
  <si>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</si>
  <si>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</si>
  <si>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</si>
  <si>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</si>
  <si>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</si>
  <si>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</si>
  <si>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</si>
  <si>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</si>
  <si>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</si>
  <si>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</si>
  <si>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</si>
  <si>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</si>
  <si>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</si>
  <si>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</si>
  <si>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</si>
  <si>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</si>
  <si>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</si>
  <si>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</si>
  <si>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</si>
  <si>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</si>
  <si>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</si>
  <si>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</si>
  <si>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</si>
  <si>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</si>
  <si>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</si>
  <si>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</si>
  <si>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</si>
  <si>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</si>
  <si>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</si>
  <si>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</si>
  <si>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</si>
  <si>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</si>
  <si>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</si>
  <si>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</si>
  <si>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</si>
  <si>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</si>
  <si>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</si>
  <si>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</si>
  <si>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</si>
  <si>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</si>
  <si>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</si>
  <si>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</si>
  <si>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</si>
  <si>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</si>
  <si>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</si>
  <si>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</si>
  <si>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</si>
  <si>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</si>
  <si>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</si>
  <si>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</si>
  <si>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</si>
  <si>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</si>
  <si>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</si>
  <si>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</si>
  <si>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</si>
  <si>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</si>
  <si>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</si>
  <si>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</si>
  <si>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</si>
  <si>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</si>
  <si>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</si>
  <si>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</si>
  <si>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</si>
  <si>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</si>
  <si>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</si>
  <si>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</si>
  <si>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</si>
  <si>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</si>
  <si>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</si>
  <si>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</si>
  <si>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</si>
  <si>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</si>
  <si>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</si>
  <si>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</si>
  <si>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</si>
  <si>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</si>
  <si>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</si>
  <si>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</si>
  <si>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</si>
  <si>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</si>
  <si>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</si>
  <si>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</si>
  <si>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</si>
  <si>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</si>
  <si>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</si>
  <si>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</si>
  <si>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</si>
  <si>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</si>
  <si>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</si>
  <si>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</si>
  <si>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</si>
  <si>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</si>
  <si>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</si>
  <si>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</si>
  <si>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</si>
  <si>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</si>
  <si>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</si>
  <si>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</si>
  <si>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</si>
  <si>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</si>
  <si>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</si>
  <si>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</si>
  <si>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</si>
  <si>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</si>
  <si>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</si>
  <si>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</si>
  <si>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</si>
  <si>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</si>
  <si>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</si>
  <si>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</si>
  <si>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</si>
  <si>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</si>
  <si>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</si>
  <si>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</si>
  <si>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</si>
  <si>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</si>
  <si>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</si>
  <si>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</si>
  <si>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</si>
  <si>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</si>
  <si>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</si>
  <si>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</si>
  <si>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</si>
  <si>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</si>
  <si>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</si>
  <si>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</si>
  <si>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</si>
  <si>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</si>
  <si>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</si>
  <si>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</si>
  <si>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</si>
  <si>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</si>
  <si>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</si>
  <si>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</si>
  <si>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</si>
  <si>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</si>
  <si>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</si>
  <si>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</si>
  <si>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</si>
  <si>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</si>
  <si>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</si>
  <si>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</si>
  <si>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</si>
  <si>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</si>
  <si>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</si>
  <si>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</si>
  <si>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</si>
  <si>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</si>
  <si>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</si>
  <si>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</si>
  <si>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</si>
  <si>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</si>
  <si>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</si>
  <si>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</si>
  <si>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</si>
  <si>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</si>
  <si>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</si>
  <si>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</si>
  <si>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</si>
  <si>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</si>
  <si>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</si>
  <si>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</si>
  <si>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</si>
  <si>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</si>
  <si>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</si>
  <si>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</si>
  <si>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</si>
  <si>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</si>
  <si>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</si>
  <si>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</si>
  <si>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</si>
  <si>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</si>
  <si>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</si>
  <si>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</si>
  <si>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</si>
  <si>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</si>
  <si>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</si>
  <si>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</si>
  <si>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</si>
  <si>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</si>
  <si>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</si>
  <si>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</si>
  <si>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</si>
  <si>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</si>
  <si>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</si>
  <si>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</si>
  <si>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</si>
  <si>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</si>
  <si>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</si>
  <si>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</si>
  <si>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</si>
  <si>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</si>
  <si>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</si>
  <si>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</si>
  <si>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</si>
  <si>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</si>
  <si>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</si>
  <si>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</si>
  <si>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</si>
  <si>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</si>
  <si>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</si>
  <si>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</si>
  <si>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</si>
  <si>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</si>
  <si>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</si>
  <si>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</si>
  <si>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</si>
  <si>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</si>
  <si>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</si>
  <si>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</si>
  <si>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</si>
  <si>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</si>
  <si>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</si>
  <si>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</si>
  <si>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</si>
  <si>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</si>
  <si>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</si>
  <si>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</si>
  <si>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</si>
  <si>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</si>
  <si>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</si>
  <si>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</si>
  <si>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</si>
  <si>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</si>
  <si>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</si>
  <si>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</si>
  <si>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</si>
  <si>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</si>
  <si>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</si>
  <si>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</si>
  <si>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</si>
  <si>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</si>
  <si>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</si>
  <si>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</si>
  <si>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</si>
  <si>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</si>
  <si>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</si>
  <si>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</si>
  <si>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</si>
  <si>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</si>
  <si>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</si>
  <si>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</si>
  <si>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</si>
  <si>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</si>
  <si>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</si>
  <si>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</si>
  <si>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</si>
  <si>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</si>
  <si>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</si>
  <si>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</si>
  <si>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</si>
  <si>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</si>
  <si>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</si>
  <si>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</si>
  <si>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</si>
  <si>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</si>
  <si>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</si>
  <si>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</si>
  <si>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</si>
  <si>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</si>
  <si>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</si>
  <si>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</si>
  <si>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</si>
  <si>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</si>
  <si>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</si>
  <si>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</si>
  <si>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</si>
  <si>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</si>
  <si>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</si>
  <si>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</si>
  <si>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</si>
  <si>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</si>
  <si>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</si>
  <si>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</si>
  <si>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</si>
  <si>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</si>
  <si>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</si>
  <si>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</si>
  <si>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</si>
  <si>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</si>
  <si>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</si>
  <si>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</si>
  <si>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</si>
  <si>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</si>
  <si>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</si>
  <si>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</si>
  <si>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</si>
  <si>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</si>
  <si>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</si>
  <si>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</si>
  <si>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</si>
  <si>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</si>
  <si>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</si>
  <si>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</si>
  <si>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</si>
  <si>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</si>
  <si>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</si>
  <si>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</si>
  <si>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</si>
  <si>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</si>
  <si>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</si>
  <si>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</si>
  <si>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</si>
  <si>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</si>
  <si>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</si>
  <si>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</si>
  <si>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</si>
  <si>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</si>
  <si>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</si>
  <si>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</si>
  <si>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</si>
  <si>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</si>
  <si>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</si>
  <si>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</si>
  <si>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</si>
  <si>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</si>
  <si>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</si>
  <si>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</si>
  <si>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</si>
  <si>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</si>
  <si>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</si>
  <si>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</si>
  <si>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</si>
  <si>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</si>
  <si>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</si>
  <si>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</si>
  <si>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</si>
  <si>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</si>
  <si>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</si>
  <si>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</si>
  <si>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</si>
  <si>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</si>
  <si>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</si>
  <si>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</si>
  <si>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</si>
  <si>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</si>
  <si>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</si>
  <si>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</si>
  <si>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</si>
  <si>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</si>
  <si>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</si>
  <si>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</si>
  <si>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</si>
  <si>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</si>
  <si>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</si>
  <si>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</si>
  <si>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</si>
  <si>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</si>
  <si>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</si>
  <si>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</si>
  <si>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</si>
  <si>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</si>
  <si>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</si>
  <si>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</si>
  <si>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</si>
  <si>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</si>
  <si>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</si>
  <si>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</si>
  <si>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</si>
  <si>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</si>
  <si>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</si>
  <si>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</si>
  <si>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</si>
  <si>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</si>
  <si>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</si>
  <si>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</si>
  <si>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</si>
  <si>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</si>
  <si>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</si>
  <si>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</si>
  <si>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</si>
  <si>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</si>
  <si>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</si>
  <si>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</si>
  <si>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</si>
  <si>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</si>
  <si>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</si>
  <si>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</si>
  <si>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</si>
  <si>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</si>
  <si>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</si>
  <si>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</si>
  <si>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</si>
  <si>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</si>
  <si>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</si>
  <si>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</si>
  <si>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</si>
  <si>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</si>
  <si>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</si>
  <si>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</si>
  <si>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</si>
  <si>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</si>
  <si>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</si>
  <si>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</si>
  <si>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</si>
  <si>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</si>
  <si>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</si>
  <si>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</si>
  <si>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</si>
  <si>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</si>
  <si>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</si>
  <si>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</si>
  <si>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</si>
  <si>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</si>
  <si>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</si>
  <si>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</si>
  <si>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</si>
  <si>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</si>
  <si>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</si>
  <si>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</si>
  <si>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</si>
  <si>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</si>
  <si>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</si>
  <si>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</si>
  <si>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</si>
  <si>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</si>
  <si>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</si>
  <si>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</si>
  <si>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</si>
  <si>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</si>
  <si>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</si>
  <si>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</si>
  <si>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</si>
  <si>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</si>
  <si>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</si>
  <si>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</si>
  <si>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</si>
  <si>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</si>
  <si>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</si>
  <si>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</si>
  <si>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</si>
  <si>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</si>
  <si>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</si>
  <si>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</si>
  <si>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</si>
  <si>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</si>
  <si>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</si>
  <si>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</si>
  <si>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</si>
  <si>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</si>
  <si>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</si>
  <si>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</si>
  <si>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</si>
  <si>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</si>
  <si>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</si>
  <si>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</si>
  <si>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</si>
  <si>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</si>
  <si>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</si>
  <si>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</si>
  <si>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</si>
  <si>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</si>
  <si>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</si>
  <si>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</si>
  <si>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</si>
  <si>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</si>
  <si>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</si>
  <si>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</si>
  <si>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</si>
  <si>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</si>
  <si>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</si>
  <si>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</si>
  <si>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</si>
  <si>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</si>
  <si>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</si>
  <si>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</si>
  <si>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</si>
  <si>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</si>
  <si>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</si>
  <si>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</si>
  <si>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</si>
  <si>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</si>
  <si>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</si>
  <si>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</si>
  <si>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</si>
  <si>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</si>
  <si>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</si>
  <si>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</si>
  <si>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</si>
  <si>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</si>
  <si>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</si>
  <si>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</si>
  <si>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</si>
  <si>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</si>
  <si>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</si>
  <si>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</si>
  <si>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</si>
  <si>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</si>
  <si>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</si>
  <si>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</si>
  <si>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</si>
  <si>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</si>
  <si>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</si>
  <si>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</si>
  <si>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</si>
  <si>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</si>
  <si>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</si>
  <si>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</si>
  <si>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</si>
  <si>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</si>
  <si>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</si>
  <si>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</si>
  <si>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</si>
  <si>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</si>
  <si>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</si>
  <si>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</si>
  <si>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</si>
  <si>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</si>
  <si>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</si>
  <si>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</si>
  <si>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</si>
  <si>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</si>
  <si>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</si>
  <si>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</si>
  <si>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</si>
  <si>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</si>
  <si>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</si>
  <si>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</si>
  <si>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</si>
  <si>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</si>
  <si>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</si>
  <si>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</si>
  <si>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</si>
  <si>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</si>
  <si>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</si>
  <si>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</si>
  <si>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</si>
  <si>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</si>
  <si>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</si>
  <si>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</si>
  <si>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</si>
  <si>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</si>
  <si>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</si>
  <si>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</si>
  <si>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</si>
  <si>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</si>
  <si>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</si>
  <si>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</si>
  <si>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</si>
  <si>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</si>
  <si>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</si>
  <si>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</si>
  <si>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</si>
  <si>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</si>
  <si>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</si>
  <si>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</si>
  <si>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</si>
  <si>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</si>
  <si>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</si>
  <si>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</si>
  <si>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</si>
  <si>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</si>
  <si>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</si>
  <si>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</si>
  <si>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</si>
  <si>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</si>
  <si>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</si>
  <si>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</si>
  <si>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</si>
  <si>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</si>
  <si>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</si>
  <si>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</si>
  <si>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</si>
  <si>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</si>
  <si>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</si>
  <si>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</si>
  <si>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</si>
  <si>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</si>
  <si>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</si>
  <si>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</si>
  <si>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</si>
  <si>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</si>
  <si>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</si>
  <si>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</si>
  <si>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</si>
  <si>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</si>
  <si>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</si>
  <si>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</si>
  <si>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</si>
  <si>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</si>
  <si>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</si>
  <si>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</si>
  <si>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</si>
  <si>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</si>
  <si>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</si>
  <si>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</si>
  <si>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</si>
  <si>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</si>
  <si>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</si>
  <si>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</si>
  <si>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</si>
  <si>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</si>
  <si>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</si>
  <si>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</si>
  <si>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</si>
  <si>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</si>
  <si>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</si>
  <si>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</si>
  <si>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</si>
  <si>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</si>
  <si>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</si>
  <si>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</si>
  <si>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</si>
  <si>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</si>
  <si>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</si>
  <si>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</si>
  <si>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</si>
  <si>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</si>
  <si>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</si>
  <si>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</si>
  <si>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</si>
  <si>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</si>
  <si>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</si>
  <si>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</si>
  <si>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</si>
  <si>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</si>
  <si>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</si>
  <si>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</si>
  <si>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</si>
  <si>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</si>
  <si>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</si>
  <si>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</si>
  <si>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</si>
  <si>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</si>
  <si>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</si>
  <si>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</si>
  <si>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</si>
  <si>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</si>
  <si>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</si>
  <si>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</si>
  <si>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</si>
  <si>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</si>
  <si>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</si>
  <si>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</si>
  <si>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</si>
  <si>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</si>
  <si>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</si>
  <si>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</si>
  <si>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</si>
  <si>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</si>
  <si>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</si>
  <si>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</si>
  <si>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</si>
  <si>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</si>
  <si>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</si>
  <si>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</si>
  <si>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</si>
  <si>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</si>
  <si>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</si>
  <si>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</si>
  <si>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</si>
  <si>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</si>
  <si>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</si>
  <si>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</si>
  <si>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</si>
  <si>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</si>
  <si>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</si>
  <si>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</si>
  <si>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</si>
  <si>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</si>
  <si>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</si>
  <si>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</si>
  <si>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</si>
  <si>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</si>
  <si>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</si>
  <si>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</si>
  <si>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</si>
  <si>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</si>
  <si>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</si>
  <si>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</si>
  <si>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</si>
  <si>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</si>
  <si>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</si>
  <si>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</si>
  <si>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</si>
  <si>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</si>
  <si>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</si>
  <si>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</si>
  <si>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</si>
  <si>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</si>
  <si>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</si>
  <si>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</si>
  <si>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</si>
  <si>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</si>
  <si>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</si>
  <si>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</si>
  <si>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</si>
  <si>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</si>
  <si>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</si>
  <si>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</si>
  <si>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</si>
  <si>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</si>
  <si>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</si>
  <si>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</si>
  <si>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</si>
  <si>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</si>
  <si>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</si>
  <si>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</si>
  <si>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</si>
  <si>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</si>
  <si>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</si>
  <si>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</si>
  <si>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</si>
  <si>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</si>
  <si>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</si>
  <si>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</si>
  <si>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</si>
  <si>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</si>
  <si>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</si>
  <si>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</si>
  <si>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</si>
  <si>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</si>
  <si>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</si>
  <si>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</si>
  <si>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</si>
  <si>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</si>
  <si>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</si>
  <si>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</si>
  <si>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</si>
  <si>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</si>
  <si>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</si>
  <si>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</si>
  <si>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</si>
  <si>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</si>
  <si>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</si>
  <si>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</si>
  <si>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</si>
  <si>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</si>
  <si>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</si>
  <si>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</si>
  <si>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</si>
  <si>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</si>
  <si>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</si>
  <si>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</si>
  <si>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</si>
  <si>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</si>
  <si>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</si>
  <si>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</si>
  <si>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</si>
  <si>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</si>
  <si>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</si>
  <si>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</si>
  <si>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</si>
  <si>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</si>
  <si>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</si>
  <si>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</si>
  <si>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</si>
  <si>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</si>
  <si>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</si>
  <si>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</si>
  <si>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</si>
  <si>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</si>
  <si>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</si>
  <si>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</si>
  <si>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</si>
  <si>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</si>
  <si>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</si>
  <si>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</si>
  <si>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</si>
  <si>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</si>
  <si>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</si>
  <si>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</si>
  <si>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</si>
  <si>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</si>
  <si>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</si>
  <si>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</si>
  <si>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</si>
  <si>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</si>
  <si>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</si>
  <si>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</si>
  <si>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</si>
  <si>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</si>
  <si>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</si>
  <si>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</si>
  <si>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</si>
  <si>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</si>
  <si>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</si>
  <si>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</si>
  <si>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</si>
  <si>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</si>
  <si>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</si>
  <si>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</si>
  <si>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</si>
  <si>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</si>
  <si>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</si>
  <si>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</si>
  <si>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</si>
  <si>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</si>
  <si>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</si>
  <si>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</si>
  <si>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</si>
  <si>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</si>
  <si>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</si>
  <si>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</si>
  <si>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</si>
  <si>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</si>
  <si>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</si>
  <si>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</si>
  <si>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</si>
  <si>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</si>
  <si>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</si>
  <si>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</si>
  <si>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</si>
  <si>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</si>
  <si>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</si>
  <si>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</si>
  <si>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</si>
  <si>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</si>
  <si>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</si>
  <si>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</si>
  <si>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</si>
  <si>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</si>
  <si>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</si>
  <si>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</si>
  <si>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</si>
  <si>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</si>
  <si>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</si>
  <si>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</si>
  <si>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</si>
  <si>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</si>
  <si>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</si>
  <si>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</si>
  <si>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</si>
  <si>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</si>
  <si>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</si>
  <si>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</si>
  <si>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</si>
  <si>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</si>
  <si>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</si>
  <si>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</si>
  <si>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</si>
  <si>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</si>
  <si>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</si>
  <si>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</si>
  <si>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</si>
  <si>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</si>
  <si>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</si>
  <si>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</si>
  <si>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</si>
  <si>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</si>
  <si>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</si>
  <si>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</si>
  <si>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</si>
  <si>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</si>
  <si>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</si>
  <si>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</si>
  <si>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</si>
  <si>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</si>
  <si>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</si>
  <si>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</si>
  <si>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</si>
  <si>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</si>
  <si>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</si>
  <si>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</si>
  <si>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</si>
  <si>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</si>
  <si>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</si>
  <si>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</si>
  <si>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</si>
  <si>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</si>
  <si>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</si>
  <si>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</si>
  <si>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</si>
  <si>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</si>
  <si>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</si>
  <si>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</si>
  <si>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</si>
  <si>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</si>
  <si>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</si>
  <si>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</si>
  <si>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</si>
  <si>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</si>
  <si>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</si>
  <si>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</si>
  <si>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</si>
  <si>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</si>
  <si>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</si>
  <si>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</si>
  <si>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</si>
  <si>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</si>
  <si>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</si>
  <si>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</si>
  <si>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</si>
  <si>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</si>
  <si>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</si>
  <si>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</si>
  <si>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</si>
  <si>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</si>
  <si>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</si>
  <si>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</si>
  <si>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</si>
  <si>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</si>
  <si>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</si>
  <si>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</si>
  <si>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</si>
  <si>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</si>
  <si>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</si>
  <si>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</si>
  <si>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</si>
  <si>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</si>
  <si>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</si>
  <si>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</si>
  <si>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</si>
  <si>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</si>
  <si>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</si>
  <si>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</si>
  <si>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</si>
  <si>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</si>
  <si>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</si>
  <si>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</si>
  <si>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</si>
  <si>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</si>
  <si>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</si>
  <si>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</si>
  <si>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</si>
  <si>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</si>
  <si>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</si>
  <si>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</si>
  <si>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</si>
  <si>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</si>
  <si>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</si>
  <si>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</si>
  <si>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</si>
  <si>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</si>
  <si>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</si>
  <si>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</si>
  <si>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</si>
  <si>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</si>
  <si>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</si>
  <si>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</si>
  <si>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</si>
  <si>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</si>
  <si>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</si>
  <si>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</si>
  <si>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</si>
  <si>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</si>
  <si>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</si>
  <si>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</si>
  <si>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</si>
  <si>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</si>
  <si>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</si>
  <si>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</si>
  <si>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</si>
  <si>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</si>
  <si>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</si>
  <si>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</si>
  <si>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</si>
  <si>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</si>
  <si>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</si>
  <si>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</si>
  <si>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</si>
  <si>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</si>
  <si>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</si>
  <si>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</si>
  <si>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</si>
  <si>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</si>
  <si>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</si>
  <si>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</si>
  <si>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</si>
  <si>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</si>
  <si>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</si>
  <si>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</si>
  <si>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</si>
  <si>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</si>
  <si>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</si>
  <si>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</si>
  <si>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</si>
  <si>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</si>
  <si>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</si>
  <si>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</si>
  <si>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</si>
  <si>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</si>
  <si>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</si>
  <si>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</si>
  <si>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</si>
  <si>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</si>
  <si>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</si>
  <si>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</si>
  <si>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</si>
  <si>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</si>
  <si>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</si>
  <si>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</si>
  <si>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</si>
  <si>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</si>
  <si>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</si>
  <si>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</si>
  <si>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</si>
  <si>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</si>
  <si>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</si>
  <si>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</si>
  <si>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</si>
  <si>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</si>
  <si>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</si>
  <si>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</si>
  <si>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</si>
  <si>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</si>
  <si>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</si>
  <si>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</si>
  <si>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</si>
  <si>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</si>
  <si>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</si>
  <si>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</si>
  <si>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</si>
  <si>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</si>
  <si>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</si>
  <si>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</si>
  <si>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</si>
  <si>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</si>
  <si>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</si>
  <si>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</si>
  <si>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</si>
  <si>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</si>
  <si>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</si>
  <si>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</si>
  <si>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</si>
  <si>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</si>
  <si>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</si>
  <si>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</si>
  <si>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</si>
  <si>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</si>
  <si>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</si>
  <si>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</si>
  <si>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</si>
  <si>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</si>
  <si>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</si>
  <si>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</si>
  <si>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</si>
  <si>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</si>
  <si>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</si>
  <si>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</si>
  <si>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</si>
  <si>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</si>
  <si>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</si>
  <si>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</si>
  <si>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</si>
  <si>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</si>
  <si>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</si>
  <si>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</si>
  <si>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</si>
  <si>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</si>
  <si>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</si>
  <si>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</si>
  <si>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</si>
  <si>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</si>
  <si>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</si>
  <si>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</si>
  <si>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</si>
  <si>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</si>
  <si>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</si>
  <si>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</si>
  <si>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</si>
  <si>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</si>
  <si>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</si>
  <si>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</si>
  <si>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</si>
  <si>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</si>
  <si>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</si>
  <si>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</si>
  <si>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</si>
  <si>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</si>
  <si>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</si>
  <si>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</si>
  <si>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</si>
  <si>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</si>
  <si>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</si>
  <si>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</si>
  <si>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</si>
  <si>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</si>
  <si>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</si>
  <si>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</si>
  <si>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</si>
  <si>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</si>
  <si>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</si>
  <si>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</si>
  <si>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</si>
  <si>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</si>
  <si>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</si>
  <si>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</si>
  <si>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</si>
  <si>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</si>
  <si>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</si>
  <si>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</si>
  <si>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</si>
  <si>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</si>
  <si>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</si>
  <si>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</si>
  <si>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</si>
  <si>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</si>
  <si>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</si>
  <si>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</si>
  <si>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</si>
  <si>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</si>
  <si>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</si>
  <si>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</si>
  <si>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</si>
  <si>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</si>
  <si>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</si>
  <si>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</si>
  <si>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</si>
  <si>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</si>
  <si>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</si>
  <si>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</si>
  <si>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</si>
  <si>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</si>
  <si>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</si>
  <si>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</si>
  <si>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</si>
  <si>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</si>
  <si>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</si>
  <si>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</si>
  <si>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</si>
  <si>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</si>
  <si>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</si>
  <si>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</si>
  <si>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</si>
  <si>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</si>
  <si>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</si>
  <si>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</si>
  <si>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</si>
  <si>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</si>
  <si>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</si>
  <si>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</si>
  <si>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</si>
  <si>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</si>
  <si>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</si>
  <si>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</si>
  <si>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</si>
  <si>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</si>
  <si>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</si>
  <si>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</si>
  <si>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</si>
  <si>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</si>
  <si>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</si>
  <si>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</si>
  <si>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</si>
  <si>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</si>
  <si>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</si>
  <si>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</si>
  <si>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</si>
  <si>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</si>
  <si>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</si>
  <si>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</si>
  <si>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</si>
  <si>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</si>
  <si>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</si>
  <si>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</si>
  <si>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</si>
  <si>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</si>
  <si>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</si>
  <si>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</si>
  <si>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</si>
  <si>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</si>
  <si>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</si>
  <si>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</si>
  <si>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</si>
  <si>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</si>
  <si>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</si>
  <si>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</si>
  <si>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</si>
  <si>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</si>
  <si>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</si>
  <si>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</si>
  <si>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</si>
  <si>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</si>
  <si>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</si>
  <si>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</si>
  <si>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</si>
  <si>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</si>
  <si>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</si>
  <si>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</si>
  <si>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</si>
  <si>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</si>
  <si>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</si>
  <si>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</si>
  <si>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</si>
  <si>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</si>
  <si>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</si>
  <si>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</si>
  <si>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</si>
  <si>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</si>
  <si>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</si>
  <si>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</si>
  <si>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</si>
  <si>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</si>
  <si>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</si>
  <si>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</si>
  <si>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</si>
  <si>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</si>
  <si>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</si>
  <si>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</si>
  <si>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</si>
  <si>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</si>
  <si>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</si>
  <si>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</si>
  <si>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</si>
  <si>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</si>
  <si>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</si>
  <si>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</si>
  <si>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</si>
  <si>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</si>
  <si>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</si>
  <si>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</si>
  <si>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</si>
  <si>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</si>
  <si>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</si>
  <si>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</si>
  <si>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</si>
  <si>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</si>
  <si>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</si>
  <si>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</si>
  <si>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</si>
  <si>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</si>
  <si>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</si>
  <si>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</si>
  <si>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</si>
  <si>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</si>
  <si>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</si>
  <si>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</si>
  <si>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</si>
  <si>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</si>
  <si>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</si>
  <si>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</si>
  <si>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</si>
  <si>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</si>
  <si>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</si>
  <si>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</si>
  <si>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</si>
  <si>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</si>
  <si>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</si>
  <si>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</si>
  <si>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</si>
  <si>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</si>
  <si>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</si>
  <si>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</si>
  <si>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</si>
  <si>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</si>
  <si>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</si>
  <si>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</si>
  <si>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</si>
  <si>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</si>
  <si>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</si>
  <si>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</si>
  <si>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</si>
  <si>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</si>
  <si>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</si>
  <si>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</si>
  <si>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</si>
  <si>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</si>
  <si>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</si>
  <si>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</si>
  <si>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</si>
  <si>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</si>
  <si>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</si>
  <si>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</si>
  <si>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</si>
  <si>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</si>
  <si>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</si>
  <si>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</si>
  <si>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</si>
  <si>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</si>
  <si>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</si>
  <si>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</si>
  <si>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</si>
  <si>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</si>
  <si>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</si>
  <si>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</si>
  <si>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</si>
  <si>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</si>
  <si>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</si>
  <si>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</si>
  <si>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</si>
  <si>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</si>
  <si>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</si>
  <si>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</si>
  <si>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</si>
  <si>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</si>
  <si>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</si>
  <si>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</si>
  <si>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</si>
  <si>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</si>
  <si>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</si>
  <si>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</si>
  <si>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</si>
  <si>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</si>
  <si>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</si>
  <si>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</si>
  <si>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</si>
  <si>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</si>
  <si>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</si>
  <si>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</si>
  <si>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</si>
  <si>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</si>
  <si>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</si>
  <si>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</si>
  <si>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</si>
  <si>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</si>
  <si>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</si>
  <si>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</si>
  <si>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</si>
  <si>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</si>
  <si>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</si>
  <si>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</si>
  <si>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</si>
  <si>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</si>
  <si>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</si>
  <si>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</si>
  <si>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</si>
  <si>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</si>
  <si>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</si>
  <si>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</si>
  <si>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</si>
  <si>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</si>
  <si>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</si>
  <si>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</si>
  <si>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</si>
  <si>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</si>
  <si>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</si>
  <si>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</si>
  <si>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</si>
  <si>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</si>
  <si>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</si>
  <si>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</si>
  <si>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</si>
  <si>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</si>
  <si>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</si>
  <si>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</si>
  <si>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</si>
  <si>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</si>
  <si>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</si>
  <si>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</si>
  <si>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</si>
  <si>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</si>
  <si>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</si>
  <si>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</si>
  <si>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</si>
  <si>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</si>
  <si>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</si>
  <si>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</si>
  <si>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</si>
  <si>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</si>
  <si>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</si>
  <si>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</si>
  <si>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</si>
  <si>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</si>
  <si>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</si>
  <si>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</si>
  <si>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</si>
  <si>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</si>
  <si>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</si>
  <si>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</si>
  <si>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</si>
  <si>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</si>
  <si>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</si>
  <si>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</si>
  <si>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</si>
  <si>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</si>
  <si>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</si>
  <si>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</si>
  <si>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</si>
  <si>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</si>
  <si>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</si>
  <si>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</si>
  <si>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</si>
  <si>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</si>
  <si>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</si>
  <si>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</si>
  <si>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</si>
  <si>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</si>
  <si>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</si>
  <si>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</si>
  <si>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</si>
  <si>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</si>
  <si>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</si>
  <si>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</si>
  <si>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</si>
  <si>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</si>
  <si>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</si>
  <si>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</si>
  <si>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</si>
  <si>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</si>
  <si>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</si>
  <si>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</si>
  <si>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</si>
  <si>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</si>
  <si>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</si>
  <si>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</si>
  <si>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</si>
  <si>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</si>
  <si>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</si>
  <si>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</si>
  <si>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</si>
  <si>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</si>
  <si>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</si>
  <si>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</si>
  <si>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</si>
  <si>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</si>
  <si>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</si>
  <si>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</si>
  <si>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</si>
  <si>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</si>
  <si>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</si>
  <si>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</si>
  <si>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</si>
  <si>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</si>
  <si>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</si>
  <si>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</si>
  <si>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</si>
  <si>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</si>
  <si>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</si>
  <si>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</si>
  <si>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</si>
  <si>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</si>
  <si>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</si>
  <si>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</si>
  <si>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</si>
  <si>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</si>
  <si>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</si>
  <si>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</si>
  <si>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</si>
  <si>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</si>
  <si>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</si>
  <si>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</si>
  <si>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</si>
  <si>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</si>
  <si>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</si>
  <si>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</si>
  <si>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</si>
  <si>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</si>
  <si>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</si>
  <si>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</si>
  <si>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</si>
  <si>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</si>
  <si>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</si>
  <si>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</si>
  <si>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</si>
  <si>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</si>
  <si>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</si>
  <si>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</si>
  <si>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</si>
  <si>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</si>
  <si>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</si>
  <si>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</si>
  <si>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</si>
  <si>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</si>
  <si>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</si>
  <si>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</si>
  <si>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</si>
  <si>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</si>
  <si>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</si>
  <si>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</si>
  <si>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</si>
  <si>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</si>
  <si>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</si>
  <si>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</si>
  <si>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</si>
  <si>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</si>
  <si>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</si>
  <si>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</si>
  <si>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</si>
  <si>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</si>
  <si>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</si>
  <si>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</si>
  <si>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</si>
  <si>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</si>
  <si>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</si>
  <si>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</si>
  <si>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</si>
  <si>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</si>
  <si>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</si>
  <si>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</si>
  <si>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</si>
  <si>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</si>
  <si>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</si>
  <si>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</si>
  <si>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</si>
  <si>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</si>
  <si>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</si>
  <si>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</si>
  <si>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</si>
  <si>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</si>
  <si>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</si>
  <si>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</si>
  <si>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</si>
  <si>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</si>
  <si>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</si>
  <si>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</si>
  <si>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</si>
  <si>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</si>
  <si>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</si>
  <si>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</si>
  <si>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</si>
  <si>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</si>
  <si>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</si>
  <si>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</si>
  <si>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</si>
  <si>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</si>
  <si>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</si>
  <si>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</si>
  <si>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</si>
  <si>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</si>
  <si>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</si>
  <si>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</si>
  <si>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</si>
  <si>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</si>
  <si>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</si>
  <si>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</si>
  <si>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</si>
  <si>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</si>
  <si>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</si>
  <si>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</si>
  <si>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</si>
  <si>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</si>
  <si>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</si>
  <si>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</si>
  <si>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</si>
  <si>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</si>
  <si>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</si>
  <si>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</si>
  <si>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</si>
  <si>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</si>
  <si>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</si>
  <si>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</si>
  <si>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</si>
  <si>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</si>
  <si>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</si>
  <si>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</si>
  <si>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</si>
  <si>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</si>
  <si>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</si>
  <si>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</si>
  <si>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</si>
  <si>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</si>
  <si>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</si>
  <si>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</si>
  <si>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</si>
  <si>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</si>
  <si>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</si>
  <si>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</si>
  <si>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</si>
  <si>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</si>
  <si>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</si>
  <si>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</si>
  <si>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</si>
  <si>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</si>
  <si>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</si>
  <si>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</si>
  <si>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</si>
  <si>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</si>
  <si>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</si>
  <si>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</si>
  <si>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</si>
  <si>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</si>
  <si>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</si>
  <si>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</si>
  <si>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</si>
  <si>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</si>
  <si>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</si>
  <si>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</si>
  <si>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</si>
  <si>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</si>
  <si>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</si>
  <si>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</si>
  <si>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</si>
  <si>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</si>
  <si>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</si>
  <si>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</si>
  <si>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</si>
  <si>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</si>
  <si>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</si>
  <si>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</si>
  <si>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</si>
  <si>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</si>
  <si>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</si>
  <si>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</si>
  <si>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</si>
  <si>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</si>
  <si>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</si>
  <si>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</si>
  <si>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</si>
  <si>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</si>
  <si>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</si>
  <si>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</si>
  <si>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</si>
  <si>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</si>
  <si>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</si>
  <si>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</si>
  <si>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</si>
  <si>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</si>
  <si>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</si>
  <si>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</si>
  <si>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</si>
  <si>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</si>
  <si>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</si>
  <si>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</si>
  <si>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</si>
  <si>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</si>
  <si>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</si>
  <si>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</si>
  <si>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</si>
  <si>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</si>
  <si>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</si>
  <si>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</si>
  <si>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</si>
  <si>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</si>
  <si>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</si>
  <si>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</si>
  <si>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</si>
  <si>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</si>
  <si>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</si>
  <si>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</si>
  <si>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</si>
  <si>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</si>
  <si>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</si>
  <si>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</si>
  <si>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</si>
  <si>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</si>
  <si>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</si>
  <si>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</si>
  <si>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</si>
  <si>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</si>
  <si>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</si>
  <si>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</si>
  <si>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</si>
  <si>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</si>
  <si>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</si>
  <si>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</si>
  <si>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</si>
  <si>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</si>
  <si>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</si>
  <si>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</si>
  <si>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</si>
  <si>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</si>
  <si>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</si>
  <si>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</si>
  <si>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</si>
  <si>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</si>
  <si>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</si>
  <si>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</si>
  <si>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</si>
  <si>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</si>
  <si>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</si>
  <si>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</si>
  <si>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</si>
  <si>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</si>
  <si>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</si>
  <si>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</si>
  <si>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</si>
  <si>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</si>
  <si>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</si>
  <si>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</si>
  <si>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</si>
  <si>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</si>
  <si>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</si>
  <si>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</si>
  <si>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</si>
  <si>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</si>
  <si>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</si>
  <si>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</si>
  <si>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</si>
  <si>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</si>
  <si>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</si>
  <si>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</si>
  <si>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</si>
  <si>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</si>
  <si>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</si>
  <si>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</si>
  <si>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</si>
  <si>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</si>
  <si>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</si>
  <si>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</si>
  <si>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</si>
  <si>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</si>
  <si>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</si>
  <si>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</si>
  <si>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</si>
  <si>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</si>
  <si>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</si>
  <si>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</si>
  <si>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</si>
  <si>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</si>
  <si>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</si>
  <si>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</si>
  <si>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</si>
  <si>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</si>
  <si>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</si>
  <si>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</si>
  <si>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</si>
  <si>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</si>
  <si>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</si>
  <si>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</si>
  <si>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</si>
  <si>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</si>
  <si>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</si>
  <si>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</si>
  <si>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</si>
  <si>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</si>
  <si>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</si>
  <si>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</si>
  <si>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</si>
  <si>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</si>
  <si>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</si>
  <si>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</si>
  <si>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</si>
  <si>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</si>
  <si>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</si>
  <si>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</si>
  <si>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</si>
  <si>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</si>
  <si>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</si>
  <si>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</si>
  <si>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</si>
  <si>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</si>
  <si>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</si>
  <si>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</si>
  <si>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</si>
  <si>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</si>
  <si>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</si>
  <si>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</si>
  <si>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</si>
  <si>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</si>
  <si>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</si>
  <si>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</si>
  <si>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</si>
  <si>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</si>
  <si>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</si>
  <si>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</si>
  <si>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</si>
  <si>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</si>
  <si>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</si>
  <si>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</si>
  <si>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</si>
  <si>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</si>
  <si>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</si>
  <si>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</si>
  <si>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</si>
  <si>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</si>
  <si>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</si>
  <si>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</si>
  <si>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</si>
  <si>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</si>
  <si>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</si>
  <si>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</si>
  <si>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</si>
  <si>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</si>
  <si>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</si>
  <si>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</si>
  <si>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</si>
  <si>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</si>
  <si>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</si>
  <si>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</si>
  <si>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</si>
  <si>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</si>
  <si>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</si>
  <si>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</si>
  <si>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</si>
  <si>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</si>
  <si>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</si>
  <si>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</si>
  <si>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</si>
  <si>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</si>
  <si>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</si>
  <si>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</si>
  <si>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</si>
  <si>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</si>
  <si>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</si>
  <si>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</si>
  <si>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</si>
  <si>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</si>
  <si>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</si>
  <si>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</si>
  <si>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</si>
  <si>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</si>
  <si>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</si>
  <si>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</si>
  <si>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</si>
  <si>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</si>
  <si>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</si>
  <si>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</si>
  <si>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</si>
  <si>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</si>
  <si>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</si>
  <si>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</si>
  <si>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</si>
  <si>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</si>
  <si>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</si>
  <si>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</si>
  <si>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</si>
  <si>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</si>
  <si>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</si>
  <si>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</si>
  <si>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</si>
  <si>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</si>
  <si>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</si>
  <si>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</si>
  <si>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</si>
  <si>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</si>
  <si>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</si>
  <si>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</si>
  <si>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</si>
  <si>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</si>
  <si>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</si>
  <si>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</si>
  <si>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</si>
  <si>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</si>
  <si>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</si>
  <si>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</si>
  <si>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</si>
  <si>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</si>
  <si>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</si>
  <si>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</si>
  <si>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</si>
  <si>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</si>
  <si>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</si>
  <si>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</si>
  <si>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</si>
  <si>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</si>
  <si>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</si>
  <si>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</si>
  <si>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</si>
  <si>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</si>
  <si>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</si>
  <si>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</si>
  <si>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</si>
  <si>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</si>
  <si>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</si>
  <si>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</si>
  <si>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</si>
  <si>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</si>
  <si>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</si>
  <si>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</si>
  <si>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</si>
  <si>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</si>
  <si>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</si>
  <si>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</si>
  <si>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</si>
  <si>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</si>
  <si>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</si>
  <si>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</si>
  <si>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</si>
  <si>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</si>
  <si>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</si>
  <si>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</si>
  <si>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</si>
  <si>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</si>
  <si>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</si>
  <si>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</si>
  <si>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</si>
  <si>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</si>
  <si>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</si>
  <si>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</si>
  <si>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</si>
  <si>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</si>
  <si>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</si>
  <si>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</si>
  <si>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</si>
  <si>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</si>
  <si>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</si>
  <si>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</si>
  <si>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</si>
  <si>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</si>
  <si>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</si>
  <si>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</si>
  <si>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</si>
  <si>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</si>
  <si>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</si>
  <si>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</si>
  <si>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</si>
  <si>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</si>
  <si>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</si>
  <si>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</si>
  <si>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</si>
  <si>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</si>
  <si>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</si>
  <si>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</si>
  <si>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</si>
  <si>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</si>
  <si>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</si>
  <si>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</si>
  <si>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</si>
  <si>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</si>
  <si>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</si>
  <si>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</si>
  <si>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</si>
  <si>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</si>
  <si>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</si>
  <si>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</si>
  <si>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</si>
  <si>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</si>
  <si>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</si>
  <si>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</si>
  <si>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</si>
  <si>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</si>
  <si>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</si>
  <si>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</si>
  <si>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</si>
  <si>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</si>
  <si>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</si>
  <si>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</si>
  <si>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</si>
  <si>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</si>
  <si>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</si>
  <si>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</si>
  <si>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</si>
  <si>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</si>
  <si>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</si>
  <si>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</si>
  <si>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</si>
  <si>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</si>
  <si>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</si>
  <si>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</si>
  <si>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</si>
  <si>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</si>
  <si>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</si>
  <si>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</si>
  <si>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</si>
  <si>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</si>
  <si>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</si>
  <si>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</si>
  <si>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</si>
  <si>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</si>
  <si>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</si>
  <si>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</si>
  <si>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</si>
  <si>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</si>
  <si>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</si>
  <si>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</si>
  <si>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</si>
  <si>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</si>
  <si>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</si>
  <si>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</si>
  <si>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</si>
  <si>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</si>
  <si>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</si>
  <si>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</si>
  <si>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</si>
  <si>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</si>
  <si>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</si>
  <si>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</si>
  <si>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</si>
  <si>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</si>
  <si>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</si>
  <si>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</si>
  <si>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</si>
  <si>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</si>
  <si>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</si>
  <si>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</si>
  <si>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</si>
  <si>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</si>
  <si>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</si>
  <si>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</si>
  <si>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</si>
  <si>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</si>
  <si>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</si>
  <si>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</si>
  <si>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</si>
  <si>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</si>
  <si>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</si>
  <si>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</si>
  <si>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</si>
  <si>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</si>
  <si>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</si>
  <si>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</si>
  <si>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</si>
  <si>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</si>
  <si>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</si>
  <si>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</si>
  <si>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</si>
  <si>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</si>
  <si>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</si>
  <si>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</si>
  <si>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</si>
  <si>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</si>
  <si>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</si>
  <si>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</si>
  <si>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</si>
  <si>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</si>
  <si>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</si>
  <si>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</si>
  <si>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</si>
  <si>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</si>
  <si>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</si>
  <si>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</si>
  <si>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</si>
  <si>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</si>
  <si>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</si>
  <si>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</si>
  <si>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</si>
  <si>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</si>
  <si>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</si>
  <si>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</si>
  <si>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</si>
  <si>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</si>
  <si>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</si>
  <si>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</si>
  <si>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</si>
  <si>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</si>
  <si>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</si>
  <si>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</si>
  <si>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</si>
  <si>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</si>
  <si>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</si>
  <si>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</si>
  <si>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</si>
  <si>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</si>
  <si>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</si>
  <si>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</si>
  <si>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</si>
  <si>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</si>
  <si>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</si>
  <si>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</si>
  <si>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</si>
  <si>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</si>
  <si>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</si>
  <si>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</si>
  <si>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</si>
  <si>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</si>
  <si>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</si>
  <si>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</si>
  <si>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</si>
  <si>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</si>
  <si>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</si>
  <si>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</si>
  <si>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</si>
  <si>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</si>
  <si>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</si>
  <si>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</si>
  <si>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</si>
  <si>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</si>
  <si>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</si>
  <si>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</si>
  <si>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</si>
  <si>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</si>
  <si>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</si>
  <si>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</si>
  <si>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</si>
  <si>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</si>
  <si>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</si>
  <si>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</si>
  <si>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</si>
  <si>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</si>
  <si>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</si>
  <si>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</si>
  <si>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</si>
  <si>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</si>
  <si>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</si>
  <si>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</si>
  <si>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</si>
  <si>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</si>
  <si>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</si>
  <si>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</si>
  <si>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</si>
  <si>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</si>
  <si>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</si>
  <si>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</si>
  <si>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</si>
  <si>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</si>
  <si>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</si>
  <si>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</si>
  <si>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</si>
  <si>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</si>
  <si>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</si>
  <si>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</si>
  <si>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</si>
  <si>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</si>
  <si>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</si>
  <si>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</si>
  <si>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</si>
  <si>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</si>
  <si>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</si>
  <si>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</si>
  <si>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</si>
  <si>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</si>
  <si>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</si>
  <si>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</si>
  <si>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</si>
  <si>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</si>
  <si>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</si>
  <si>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</si>
  <si>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</si>
  <si>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</si>
  <si>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</si>
  <si>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</si>
  <si>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</si>
  <si>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</si>
  <si>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</si>
  <si>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</si>
  <si>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</si>
  <si>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</si>
  <si>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</si>
  <si>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</si>
  <si>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</si>
  <si>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</si>
  <si>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</si>
  <si>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</si>
  <si>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</si>
  <si>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</si>
  <si>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</si>
  <si>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</si>
  <si>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</si>
  <si>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</si>
  <si>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</si>
  <si>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</si>
  <si>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</si>
  <si>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</si>
  <si>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</si>
  <si>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</si>
  <si>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</si>
  <si>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</si>
  <si>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</si>
  <si>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</si>
  <si>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</si>
  <si>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</si>
  <si>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</si>
  <si>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</si>
  <si>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</si>
  <si>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</si>
  <si>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</si>
  <si>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</si>
  <si>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</si>
  <si>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</si>
  <si>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</si>
  <si>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</si>
  <si>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</si>
  <si>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</si>
  <si>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</si>
  <si>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</si>
  <si>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</si>
  <si>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</si>
  <si>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</si>
  <si>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</si>
  <si>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</si>
  <si>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</si>
  <si>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</si>
  <si>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</si>
  <si>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</si>
  <si>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</si>
  <si>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</si>
  <si>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</si>
  <si>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</si>
  <si>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</si>
  <si>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</si>
  <si>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</si>
  <si>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</si>
  <si>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</si>
  <si>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</si>
  <si>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</si>
  <si>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</si>
  <si>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</si>
  <si>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</si>
  <si>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</si>
  <si>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</si>
  <si>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</si>
  <si>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</si>
  <si>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</si>
  <si>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</si>
  <si>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</si>
  <si>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</si>
  <si>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</si>
  <si>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</si>
  <si>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</si>
  <si>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</si>
  <si>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</si>
  <si>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</si>
  <si>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</si>
  <si>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</si>
  <si>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</si>
  <si>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</si>
  <si>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</si>
  <si>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</si>
  <si>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</si>
  <si>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</si>
  <si>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</si>
  <si>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</si>
  <si>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</si>
  <si>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</si>
  <si>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</si>
  <si>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</si>
  <si>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</si>
  <si>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</si>
  <si>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</si>
  <si>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</si>
  <si>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</si>
  <si>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</si>
  <si>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</si>
  <si>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</si>
  <si>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</si>
  <si>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</si>
  <si>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</si>
  <si>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</si>
  <si>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</si>
  <si>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</si>
  <si>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</si>
  <si>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</si>
  <si>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</si>
  <si>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</si>
  <si>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</si>
  <si>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</si>
  <si>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</si>
  <si>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</si>
  <si>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</si>
  <si>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</si>
  <si>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</si>
  <si>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</si>
  <si>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</si>
  <si>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</si>
  <si>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</si>
  <si>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</si>
  <si>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</si>
  <si>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</si>
  <si>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</si>
  <si>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</si>
  <si>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</si>
  <si>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</si>
  <si>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</si>
  <si>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</si>
  <si>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</si>
  <si>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</si>
  <si>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</si>
  <si>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</si>
  <si>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</si>
  <si>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</si>
  <si>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</si>
  <si>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</si>
  <si>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</si>
  <si>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</si>
  <si>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</si>
  <si>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</si>
  <si>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</si>
  <si>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</si>
  <si>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</si>
  <si>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</si>
  <si>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</si>
  <si>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</si>
  <si>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</si>
  <si>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</si>
  <si>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</si>
  <si>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</si>
  <si>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</si>
  <si>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</si>
  <si>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</si>
  <si>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</si>
  <si>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</si>
  <si>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</si>
  <si>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</si>
  <si>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</si>
  <si>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</si>
  <si>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</si>
  <si>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</si>
  <si>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</si>
  <si>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</si>
  <si>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</si>
  <si>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</si>
  <si>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</si>
  <si>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</si>
  <si>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</si>
  <si>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</si>
  <si>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</si>
  <si>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</si>
  <si>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</si>
  <si>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</si>
  <si>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</si>
  <si>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</si>
  <si>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</si>
  <si>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</si>
  <si>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</si>
  <si>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</si>
  <si>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</si>
  <si>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</si>
  <si>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</si>
  <si>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</si>
  <si>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</si>
  <si>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</si>
  <si>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</si>
  <si>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</si>
  <si>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</si>
  <si>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</si>
  <si>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</si>
  <si>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</si>
  <si>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</si>
  <si>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</si>
  <si>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</si>
  <si>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</si>
  <si>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</si>
  <si>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</si>
  <si>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</si>
  <si>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</si>
  <si>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</si>
  <si>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</si>
  <si>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</si>
  <si>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</si>
  <si>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</si>
  <si>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</si>
  <si>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</si>
  <si>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</si>
  <si>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</si>
  <si>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</si>
  <si>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</si>
  <si>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</si>
  <si>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</si>
  <si>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</si>
  <si>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</si>
  <si>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</si>
  <si>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</si>
  <si>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</si>
  <si>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</si>
  <si>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</si>
  <si>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</si>
  <si>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</si>
  <si>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</si>
  <si>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</si>
  <si>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</si>
  <si>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</si>
  <si>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</si>
  <si>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</si>
  <si>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</si>
  <si>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</si>
  <si>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</si>
  <si>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</si>
  <si>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</si>
  <si>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</si>
  <si>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</si>
  <si>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</si>
  <si>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</si>
  <si>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</si>
  <si>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</si>
  <si>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</si>
  <si>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</si>
  <si>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</si>
  <si>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</si>
  <si>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</si>
  <si>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</si>
  <si>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</si>
  <si>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</si>
  <si>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</si>
  <si>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</si>
  <si>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</si>
  <si>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</si>
  <si>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</si>
  <si>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</si>
  <si>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</si>
  <si>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</si>
  <si>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</si>
  <si>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</si>
  <si>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</si>
  <si>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</si>
  <si>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</si>
  <si>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</si>
  <si>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</si>
  <si>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</si>
  <si>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</si>
  <si>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</si>
  <si>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</si>
  <si>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</si>
  <si>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</si>
  <si>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</si>
  <si>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</si>
  <si>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</si>
  <si>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</si>
  <si>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</si>
  <si>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</si>
  <si>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</si>
  <si>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</si>
  <si>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</si>
  <si>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</si>
  <si>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</si>
  <si>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</si>
  <si>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</si>
  <si>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</si>
  <si>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</si>
  <si>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</si>
  <si>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</si>
  <si>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</si>
  <si>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</si>
  <si>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</si>
  <si>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</si>
  <si>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</si>
  <si>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</si>
  <si>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</si>
  <si>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</si>
  <si>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</si>
  <si>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</si>
  <si>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</si>
  <si>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</si>
  <si>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</si>
  <si>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</si>
  <si>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</si>
  <si>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</si>
  <si>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</si>
  <si>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</si>
  <si>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</si>
  <si>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</si>
  <si>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</si>
  <si>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</si>
  <si>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</si>
  <si>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</si>
  <si>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</si>
  <si>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</si>
  <si>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</si>
  <si>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</si>
  <si>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</si>
  <si>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</si>
  <si>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</si>
  <si>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</si>
  <si>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</si>
  <si>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</si>
  <si>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</si>
  <si>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</si>
  <si>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</si>
  <si>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</si>
  <si>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</si>
  <si>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</si>
  <si>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</si>
  <si>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</si>
  <si>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</si>
  <si>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</si>
  <si>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</si>
  <si>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</si>
  <si>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</si>
  <si>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</si>
  <si>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</si>
  <si>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</si>
  <si>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</si>
  <si>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</si>
  <si>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</si>
  <si>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</si>
  <si>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</si>
  <si>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</si>
  <si>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</si>
  <si>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</si>
  <si>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</si>
  <si>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</si>
  <si>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</si>
  <si>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</si>
  <si>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</si>
  <si>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</si>
  <si>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</si>
  <si>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</si>
  <si>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</si>
  <si>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</si>
  <si>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</si>
  <si>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</si>
  <si>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</si>
  <si>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</si>
  <si>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</si>
  <si>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</si>
  <si>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</si>
  <si>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</si>
  <si>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</si>
  <si>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</si>
  <si>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</si>
  <si>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</si>
  <si>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</si>
  <si>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</si>
  <si>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</si>
  <si>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</si>
  <si>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</si>
  <si>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</si>
  <si>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</si>
  <si>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</si>
  <si>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</si>
  <si>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</si>
  <si>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</si>
  <si>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</si>
  <si>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</si>
  <si>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</si>
  <si>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</si>
  <si>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</si>
  <si>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</si>
  <si>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</si>
  <si>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</si>
  <si>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</si>
  <si>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</si>
  <si>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</si>
  <si>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</si>
  <si>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</si>
  <si>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</si>
  <si>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</si>
  <si>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</si>
  <si>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</si>
  <si>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</si>
  <si>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</si>
  <si>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</si>
  <si>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</si>
  <si>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</si>
  <si>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</si>
  <si>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</si>
  <si>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</si>
  <si>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</si>
  <si>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</si>
  <si>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</si>
  <si>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</si>
  <si>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</si>
  <si>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</si>
  <si>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</si>
  <si>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</si>
  <si>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</si>
  <si>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</si>
  <si>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</si>
  <si>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</si>
  <si>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</si>
  <si>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</si>
  <si>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</si>
  <si>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</si>
  <si>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</si>
  <si>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</si>
  <si>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</si>
  <si>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</si>
  <si>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</si>
  <si>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</si>
  <si>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</si>
  <si>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</si>
  <si>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</si>
  <si>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</si>
  <si>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</si>
  <si>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</si>
  <si>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</si>
  <si>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</si>
  <si>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</si>
  <si>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</si>
  <si>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</si>
  <si>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</si>
  <si>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</si>
  <si>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</si>
  <si>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</si>
  <si>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</si>
  <si>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</si>
  <si>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</si>
  <si>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</si>
  <si>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</si>
  <si>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</si>
  <si>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</si>
  <si>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</si>
  <si>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</si>
  <si>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</si>
  <si>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</si>
  <si>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</si>
  <si>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</si>
  <si>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</si>
  <si>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</si>
  <si>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</si>
  <si>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</si>
  <si>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</si>
  <si>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</si>
  <si>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</si>
  <si>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</si>
  <si>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</si>
  <si>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</si>
  <si>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</si>
  <si>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</si>
  <si>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</si>
  <si>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</si>
  <si>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</si>
  <si>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</si>
  <si>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</si>
  <si>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</si>
  <si>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</si>
  <si>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</si>
  <si>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</si>
  <si>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</si>
  <si>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</si>
  <si>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</si>
  <si>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</si>
  <si>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</si>
  <si>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</si>
  <si>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</si>
  <si>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</si>
  <si>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</si>
  <si>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</si>
  <si>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</si>
  <si>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</si>
  <si>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</si>
  <si>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</si>
  <si>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</si>
  <si>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</si>
  <si>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</si>
  <si>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</si>
  <si>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</si>
  <si>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</si>
  <si>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</si>
  <si>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</si>
  <si>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</si>
  <si>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</si>
  <si>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</si>
  <si>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</si>
  <si>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</si>
  <si>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</si>
  <si>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</si>
  <si>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</si>
  <si>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</si>
  <si>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</si>
  <si>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</si>
  <si>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</si>
  <si>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</si>
  <si>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</si>
  <si>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</si>
  <si>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</si>
  <si>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</si>
  <si>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</si>
  <si>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</si>
  <si>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</si>
  <si>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</si>
  <si>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</si>
  <si>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</si>
  <si>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</si>
  <si>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</si>
  <si>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</si>
  <si>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</si>
  <si>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</si>
  <si>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</si>
  <si>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</si>
  <si>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</si>
  <si>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</si>
  <si>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</si>
  <si>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</si>
  <si>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</si>
  <si>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</si>
  <si>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</si>
  <si>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</si>
  <si>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</si>
  <si>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</si>
  <si>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</si>
  <si>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</si>
  <si>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</si>
  <si>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</si>
  <si>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</si>
  <si>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</si>
  <si>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</si>
  <si>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</si>
  <si>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</si>
  <si>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</si>
  <si>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</si>
  <si>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</si>
  <si>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</si>
  <si>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</si>
  <si>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</si>
  <si>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</si>
  <si>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</si>
  <si>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</si>
  <si>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</si>
  <si>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</si>
  <si>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</si>
  <si>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</si>
  <si>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</si>
  <si>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</si>
  <si>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</si>
  <si>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</si>
  <si>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</si>
  <si>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</si>
  <si>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</si>
  <si>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</si>
  <si>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</si>
  <si>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</si>
  <si>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</si>
  <si>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</si>
  <si>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</si>
  <si>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</si>
  <si>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</si>
  <si>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</si>
  <si>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</si>
  <si>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</si>
  <si>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</si>
  <si>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</si>
  <si>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</si>
  <si>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</si>
  <si>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</si>
  <si>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</si>
  <si>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</si>
  <si>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</si>
  <si>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</si>
  <si>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</si>
  <si>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</si>
  <si>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</si>
  <si>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</si>
  <si>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</si>
  <si>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</si>
  <si>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</si>
  <si>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</si>
  <si>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</si>
  <si>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</si>
  <si>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</si>
  <si>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</si>
  <si>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</si>
  <si>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</si>
  <si>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</si>
  <si>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</si>
  <si>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</si>
  <si>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</si>
  <si>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</si>
  <si>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</si>
  <si>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</si>
  <si>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</si>
  <si>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</si>
  <si>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</si>
  <si>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</si>
  <si>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</si>
  <si>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</si>
  <si>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</si>
  <si>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</si>
  <si>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</si>
  <si>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</si>
  <si>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</si>
  <si>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</si>
  <si>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</si>
  <si>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</si>
  <si>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</si>
  <si>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</si>
  <si>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</si>
  <si>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</si>
  <si>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</si>
  <si>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</si>
  <si>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</si>
  <si>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</si>
  <si>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</si>
  <si>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</si>
  <si>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</si>
  <si>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</si>
  <si>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</si>
  <si>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</si>
  <si>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</si>
  <si>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</si>
  <si>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</si>
  <si>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</si>
  <si>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</si>
  <si>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</si>
  <si>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</si>
  <si>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</si>
  <si>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</si>
  <si>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</si>
  <si>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</si>
  <si>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</si>
  <si>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</si>
  <si>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</si>
  <si>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</si>
  <si>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</si>
  <si>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</si>
  <si>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</si>
  <si>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</si>
  <si>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</si>
  <si>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</si>
  <si>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</si>
  <si>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</si>
  <si>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</si>
  <si>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</si>
  <si>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</si>
  <si>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</si>
  <si>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</si>
  <si>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</si>
  <si>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</si>
  <si>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</si>
  <si>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</si>
  <si>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</si>
  <si>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</si>
  <si>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</si>
  <si>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</si>
  <si>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</si>
  <si>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</si>
  <si>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</si>
  <si>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</si>
  <si>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</si>
  <si>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</si>
  <si>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</si>
  <si>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</si>
  <si>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</si>
  <si>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</si>
  <si>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</si>
  <si>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</si>
  <si>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</si>
  <si>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</si>
  <si>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</si>
  <si>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</si>
  <si>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</si>
  <si>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</si>
  <si>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</si>
  <si>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</si>
  <si>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</si>
  <si>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</si>
  <si>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</si>
  <si>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</si>
  <si>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</si>
  <si>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</si>
  <si>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</si>
  <si>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</si>
  <si>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</si>
  <si>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</si>
  <si>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</si>
  <si>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</si>
  <si>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</si>
  <si>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</si>
  <si>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</si>
  <si>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</si>
  <si>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</si>
  <si>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</si>
  <si>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</si>
  <si>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</si>
  <si>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</si>
  <si>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</si>
  <si>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</si>
  <si>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</si>
  <si>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</si>
  <si>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</si>
  <si>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</si>
  <si>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</si>
  <si>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</si>
  <si>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</si>
  <si>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</si>
  <si>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</si>
  <si>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</si>
  <si>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</si>
  <si>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</si>
  <si>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</si>
  <si>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</si>
  <si>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</si>
  <si>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</si>
  <si>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</si>
  <si>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</si>
  <si>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</si>
  <si>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</si>
  <si>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</si>
  <si>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</si>
  <si>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</si>
  <si>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</si>
  <si>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</si>
  <si>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</si>
  <si>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</si>
  <si>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</si>
  <si>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</si>
  <si>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</si>
  <si>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</si>
  <si>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</si>
  <si>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</si>
  <si>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</si>
  <si>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</si>
  <si>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</si>
  <si>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</si>
  <si>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</si>
  <si>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</si>
  <si>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</si>
  <si>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</si>
  <si>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</si>
  <si>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</si>
  <si>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</si>
  <si>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</si>
  <si>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</si>
  <si>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</si>
  <si>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</si>
  <si>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</si>
  <si>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</si>
  <si>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</si>
  <si>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</si>
  <si>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</si>
  <si>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</si>
  <si>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</si>
  <si>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</si>
  <si>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</si>
  <si>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</si>
  <si>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</si>
  <si>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</si>
  <si>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</si>
  <si>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</si>
  <si>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</si>
  <si>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</si>
  <si>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</si>
  <si>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</si>
  <si>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</si>
  <si>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</si>
  <si>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</si>
  <si>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</si>
  <si>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</si>
  <si>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</si>
  <si>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</si>
  <si>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</si>
  <si>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</si>
  <si>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</si>
  <si>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</si>
  <si>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</si>
  <si>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</si>
  <si>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</si>
  <si>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</si>
  <si>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</si>
  <si>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</si>
  <si>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</si>
  <si>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</si>
  <si>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</si>
  <si>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</si>
  <si>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</si>
  <si>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</si>
  <si>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</si>
  <si>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</si>
  <si>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</si>
  <si>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</si>
  <si>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</si>
  <si>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</si>
  <si>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</si>
  <si>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</si>
  <si>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</si>
  <si>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</si>
  <si>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</si>
  <si>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</si>
  <si>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</si>
  <si>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</si>
  <si>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</si>
  <si>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</si>
  <si>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</si>
  <si>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</si>
  <si>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</si>
  <si>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</si>
  <si>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</si>
  <si>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</si>
  <si>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</si>
  <si>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</si>
  <si>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</si>
  <si>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</si>
  <si>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</si>
  <si>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</si>
  <si>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</si>
  <si>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</si>
  <si>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</si>
  <si>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</si>
  <si>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</si>
  <si>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</si>
  <si>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</si>
  <si>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</si>
  <si>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</si>
  <si>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</si>
  <si>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</si>
  <si>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</si>
  <si>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</si>
  <si>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</si>
  <si>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</si>
  <si>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</si>
  <si>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</si>
  <si>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</si>
  <si>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</si>
  <si>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</si>
  <si>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</si>
  <si>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</si>
  <si>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</si>
  <si>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</si>
  <si>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</si>
  <si>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</si>
  <si>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</si>
  <si>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</si>
  <si>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</si>
  <si>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</si>
  <si>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</si>
  <si>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</si>
  <si>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</si>
  <si>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</si>
  <si>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</si>
  <si>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</si>
  <si>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</si>
  <si>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</si>
  <si>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</si>
  <si>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</si>
  <si>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</si>
  <si>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</si>
  <si>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</si>
  <si>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</si>
  <si>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</si>
  <si>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</si>
  <si>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</si>
  <si>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</si>
  <si>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</si>
  <si>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</si>
  <si>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</si>
  <si>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</si>
  <si>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</si>
  <si>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</si>
  <si>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</si>
  <si>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</si>
  <si>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</si>
  <si>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</si>
  <si>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</si>
  <si>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</si>
  <si>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</si>
  <si>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</si>
  <si>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</si>
  <si>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</si>
  <si>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</si>
  <si>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</si>
  <si>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</si>
  <si>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</si>
  <si>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</si>
  <si>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</si>
  <si>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</si>
  <si>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</si>
  <si>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</si>
  <si>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</si>
  <si>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</si>
  <si>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</si>
  <si>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</si>
  <si>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</si>
  <si>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</si>
  <si>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</si>
  <si>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</si>
  <si>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</si>
  <si>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</si>
  <si>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</si>
  <si>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</si>
  <si>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</si>
  <si>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</si>
  <si>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</si>
  <si>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</si>
  <si>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</si>
  <si>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</si>
  <si>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</si>
  <si>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</si>
  <si>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</si>
  <si>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</si>
  <si>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</si>
  <si>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</si>
  <si>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</si>
  <si>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</si>
  <si>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</si>
  <si>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</si>
  <si>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</si>
  <si>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</si>
  <si>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</si>
  <si>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</si>
  <si>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</si>
  <si>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</si>
  <si>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</si>
  <si>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</si>
  <si>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</si>
  <si>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</si>
  <si>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</si>
  <si>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</si>
  <si>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</si>
  <si>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</si>
  <si>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</si>
  <si>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</si>
  <si>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</si>
  <si>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</si>
  <si>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</si>
  <si>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</si>
  <si>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</si>
  <si>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</si>
  <si>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</si>
  <si>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</si>
  <si>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</si>
  <si>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</si>
  <si>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</si>
  <si>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</si>
  <si>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</si>
  <si>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</si>
  <si>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</si>
  <si>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</si>
  <si>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</si>
  <si>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</si>
  <si>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</si>
  <si>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</si>
  <si>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</si>
  <si>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</si>
  <si>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</si>
  <si>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</si>
  <si>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</si>
  <si>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</si>
  <si>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</si>
  <si>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</si>
  <si>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</si>
  <si>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</si>
  <si>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</si>
  <si>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</si>
  <si>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</si>
  <si>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</si>
  <si>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</si>
  <si>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</si>
  <si>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</si>
  <si>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</si>
  <si>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</si>
  <si>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</si>
  <si>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</si>
  <si>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</si>
  <si>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</si>
  <si>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</si>
  <si>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</si>
  <si>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</si>
  <si>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</si>
  <si>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</si>
  <si>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</si>
  <si>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</si>
  <si>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</si>
  <si>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</si>
  <si>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</si>
  <si>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</si>
  <si>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</si>
  <si>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</si>
  <si>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</si>
  <si>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</si>
  <si>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</si>
  <si>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</si>
  <si>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</si>
  <si>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</si>
  <si>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</si>
  <si>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</si>
  <si>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</si>
  <si>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</si>
  <si>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</si>
  <si>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</si>
  <si>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</si>
  <si>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</si>
  <si>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</si>
  <si>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</si>
  <si>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</si>
  <si>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</si>
  <si>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</si>
  <si>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</si>
  <si>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</si>
  <si>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</si>
  <si>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</si>
  <si>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</si>
  <si>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</si>
  <si>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</si>
  <si>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</si>
  <si>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</si>
  <si>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</si>
  <si>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</si>
  <si>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</si>
  <si>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</si>
  <si>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</si>
  <si>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</si>
  <si>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</si>
  <si>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</si>
  <si>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</si>
  <si>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</si>
  <si>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</si>
  <si>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</si>
  <si>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</si>
  <si>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</si>
  <si>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</si>
  <si>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</si>
  <si>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</si>
  <si>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</si>
  <si>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</si>
  <si>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</si>
  <si>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</si>
  <si>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</si>
  <si>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</si>
  <si>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</si>
  <si>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</si>
  <si>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</si>
  <si>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</si>
  <si>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</si>
  <si>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</si>
  <si>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</si>
  <si>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</si>
  <si>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</si>
  <si>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</si>
  <si>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</si>
  <si>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</si>
  <si>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</si>
  <si>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</si>
  <si>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</si>
  <si>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</si>
  <si>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</si>
  <si>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</si>
  <si>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</si>
  <si>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</si>
  <si>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</si>
  <si>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</si>
  <si>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</si>
  <si>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</si>
  <si>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</si>
  <si>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</si>
  <si>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</si>
  <si>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</si>
  <si>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</si>
  <si>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</si>
  <si>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</si>
  <si>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</si>
  <si>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</si>
  <si>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</si>
  <si>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</si>
  <si>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</si>
  <si>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</si>
  <si>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</si>
  <si>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</si>
  <si>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</si>
  <si>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</si>
  <si>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</si>
  <si>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</si>
  <si>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</si>
  <si>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</si>
  <si>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</si>
  <si>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</si>
  <si>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</si>
  <si>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</si>
  <si>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</si>
  <si>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</si>
  <si>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</si>
  <si>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</si>
  <si>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</si>
  <si>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</si>
  <si>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</si>
  <si>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</si>
  <si>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</si>
  <si>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</si>
  <si>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</si>
  <si>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</si>
  <si>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</si>
  <si>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</si>
  <si>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</si>
  <si>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</si>
  <si>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</si>
  <si>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</si>
  <si>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</si>
  <si>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</si>
  <si>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</si>
  <si>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</si>
  <si>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</si>
  <si>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</si>
  <si>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</si>
  <si>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</si>
  <si>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</si>
  <si>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</si>
  <si>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</si>
  <si>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</si>
  <si>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</si>
  <si>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</si>
  <si>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</si>
  <si>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</si>
  <si>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</si>
  <si>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</si>
  <si>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</si>
  <si>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</si>
  <si>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</si>
  <si>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</si>
  <si>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</si>
  <si>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</si>
  <si>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</si>
  <si>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</si>
  <si>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</si>
  <si>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</si>
  <si>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</si>
  <si>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</si>
  <si>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</si>
  <si>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</si>
  <si>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</si>
  <si>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</si>
  <si>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</si>
  <si>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</si>
  <si>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</si>
  <si>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</si>
  <si>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</si>
  <si>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</si>
  <si>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</si>
  <si>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</si>
  <si>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</si>
  <si>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</si>
  <si>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</si>
  <si>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</si>
  <si>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</si>
  <si>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</si>
  <si>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</si>
  <si>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</si>
  <si>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</si>
  <si>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</si>
  <si>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</si>
  <si>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</si>
  <si>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</si>
  <si>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</si>
  <si>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</si>
  <si>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</si>
  <si>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</si>
  <si>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</si>
  <si>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</si>
  <si>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</si>
  <si>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</si>
  <si>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</si>
  <si>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</si>
  <si>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</si>
  <si>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</si>
  <si>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</si>
  <si>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</si>
  <si>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</si>
  <si>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</si>
  <si>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</si>
  <si>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</si>
  <si>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</si>
  <si>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</si>
  <si>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</si>
  <si>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</si>
  <si>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</si>
  <si>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</si>
  <si>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</si>
  <si>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</si>
  <si>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</si>
  <si>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</si>
  <si>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</si>
  <si>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</si>
  <si>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</si>
  <si>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</si>
  <si>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</si>
  <si>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</si>
  <si>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</si>
  <si>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</si>
  <si>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</si>
  <si>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</si>
  <si>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</si>
  <si>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</si>
  <si>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</si>
  <si>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</si>
  <si>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</si>
  <si>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</si>
  <si>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</si>
  <si>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</si>
  <si>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</si>
  <si>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</si>
  <si>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</si>
  <si>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</si>
  <si>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</si>
  <si>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</si>
  <si>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</si>
  <si>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</si>
  <si>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</si>
  <si>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</si>
  <si>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</si>
  <si>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</si>
  <si>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</si>
  <si>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</si>
  <si>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</si>
  <si>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</si>
  <si>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</si>
  <si>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</si>
  <si>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</si>
  <si>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</si>
  <si>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</si>
  <si>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</si>
  <si>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</si>
  <si>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</si>
  <si>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</si>
  <si>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</si>
  <si>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</si>
  <si>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</si>
  <si>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</si>
  <si>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</si>
  <si>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</si>
  <si>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</si>
  <si>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</si>
  <si>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</si>
  <si>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</si>
  <si>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</si>
  <si>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</si>
  <si>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</si>
  <si>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</si>
  <si>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</si>
  <si>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</si>
  <si>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</si>
  <si>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</si>
  <si>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</si>
  <si>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</si>
  <si>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</si>
  <si>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</si>
  <si>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</si>
  <si>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</si>
  <si>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</si>
  <si>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</si>
  <si>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</si>
  <si>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</si>
  <si>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</si>
  <si>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</si>
  <si>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</si>
  <si>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</si>
  <si>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</si>
  <si>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</si>
  <si>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</si>
  <si>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</si>
  <si>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</si>
  <si>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</si>
  <si>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</si>
  <si>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</si>
  <si>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</si>
  <si>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</si>
  <si>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</si>
  <si>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</si>
  <si>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</si>
  <si>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</si>
  <si>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</si>
  <si>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</si>
  <si>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</si>
  <si>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</si>
  <si>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</si>
  <si>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</si>
  <si>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</si>
  <si>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</si>
  <si>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</si>
  <si>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</si>
  <si>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</si>
  <si>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</si>
  <si>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</si>
  <si>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</si>
  <si>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</si>
  <si>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</si>
  <si>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</si>
  <si>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</si>
  <si>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</si>
  <si>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</si>
  <si>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</si>
  <si>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</si>
  <si>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</si>
  <si>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</si>
  <si>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</si>
  <si>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</si>
  <si>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</si>
  <si>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</si>
  <si>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</si>
  <si>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</si>
  <si>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</si>
  <si>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</si>
  <si>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</si>
  <si>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</si>
  <si>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</si>
  <si>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</si>
  <si>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</si>
  <si>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</si>
  <si>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</si>
  <si>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</si>
  <si>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</si>
  <si>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</si>
  <si>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</si>
  <si>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</si>
  <si>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</si>
  <si>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</si>
  <si>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</si>
  <si>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</si>
  <si>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</si>
  <si>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</si>
  <si>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</si>
  <si>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</si>
  <si>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</si>
  <si>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</si>
  <si>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</si>
  <si>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</si>
  <si>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</si>
  <si>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</si>
  <si>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</si>
  <si>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</si>
  <si>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</si>
  <si>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</si>
  <si>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</si>
  <si>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</si>
  <si>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</si>
  <si>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</si>
  <si>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</si>
  <si>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</si>
  <si>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</si>
  <si>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</si>
  <si>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</si>
  <si>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</si>
  <si>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</si>
  <si>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</si>
  <si>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</si>
  <si>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</si>
  <si>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</si>
  <si>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</si>
  <si>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</si>
  <si>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</si>
  <si>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</si>
  <si>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</si>
  <si>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</si>
  <si>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</si>
  <si>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</si>
  <si>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</si>
  <si>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</si>
  <si>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</si>
  <si>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</si>
  <si>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</si>
  <si>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</si>
  <si>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</si>
  <si>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</si>
  <si>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</si>
  <si>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</si>
  <si>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</si>
  <si>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</si>
  <si>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</si>
  <si>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</si>
  <si>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</si>
  <si>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</si>
  <si>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</si>
  <si>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</si>
  <si>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</si>
  <si>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</si>
  <si>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</si>
  <si>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</si>
  <si>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</si>
  <si>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</si>
  <si>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</si>
  <si>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</si>
  <si>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</si>
  <si>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</si>
  <si>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</si>
  <si>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</si>
  <si>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</si>
  <si>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</si>
  <si>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</si>
  <si>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</si>
  <si>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</si>
  <si>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</si>
  <si>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</si>
  <si>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</si>
  <si>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</si>
  <si>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</si>
  <si>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</si>
  <si>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</si>
  <si>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</si>
  <si>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</si>
  <si>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</si>
  <si>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</si>
  <si>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</si>
  <si>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</si>
  <si>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</si>
  <si>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</si>
  <si>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</si>
  <si>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</si>
  <si>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</si>
  <si>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</si>
  <si>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</si>
  <si>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</si>
  <si>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</si>
  <si>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</si>
  <si>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</si>
  <si>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</si>
  <si>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</si>
  <si>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</si>
  <si>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</si>
  <si>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</si>
  <si>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</si>
  <si>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</si>
  <si>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</si>
  <si>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</si>
  <si>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</si>
  <si>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</si>
  <si>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</si>
  <si>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</si>
  <si>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</si>
  <si>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</si>
  <si>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</si>
  <si>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</si>
  <si>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</si>
  <si>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</si>
  <si>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</si>
  <si>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</si>
  <si>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</si>
  <si>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</si>
  <si>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</si>
  <si>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</si>
  <si>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</si>
  <si>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</si>
  <si>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</si>
  <si>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</si>
  <si>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</si>
  <si>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</si>
  <si>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</si>
  <si>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</si>
  <si>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</si>
  <si>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</si>
  <si>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</si>
  <si>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</si>
  <si>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</si>
  <si>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</si>
  <si>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</si>
  <si>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</si>
  <si>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</si>
  <si>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</si>
  <si>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</si>
  <si>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</si>
  <si>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</si>
  <si>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</si>
  <si>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</si>
  <si>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</si>
  <si>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</si>
  <si>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</si>
  <si>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</si>
  <si>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</si>
  <si>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</si>
  <si>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</si>
  <si>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</si>
  <si>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</si>
  <si>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</si>
  <si>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</si>
  <si>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</si>
  <si>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</si>
  <si>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</si>
  <si>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</si>
  <si>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</si>
  <si>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</si>
  <si>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</si>
  <si>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</si>
  <si>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</si>
  <si>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</si>
  <si>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</si>
  <si>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</si>
  <si>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</si>
  <si>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</si>
  <si>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</si>
  <si>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</si>
  <si>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</si>
  <si>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</si>
  <si>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</si>
  <si>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</si>
  <si>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</si>
  <si>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</si>
  <si>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</si>
  <si>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</si>
  <si>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</si>
  <si>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</si>
  <si>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</si>
  <si>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</si>
  <si>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</si>
  <si>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</si>
  <si>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</si>
  <si>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</si>
  <si>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</si>
  <si>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</si>
  <si>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</si>
  <si>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</si>
  <si>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</si>
  <si>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</si>
  <si>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</si>
  <si>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</si>
  <si>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</si>
  <si>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</si>
  <si>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</si>
  <si>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</si>
  <si>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</si>
  <si>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</si>
  <si>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</si>
  <si>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</si>
  <si>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</si>
  <si>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</si>
  <si>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</si>
  <si>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</si>
  <si>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</si>
  <si>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</si>
  <si>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</si>
  <si>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</si>
  <si>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</si>
  <si>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</si>
  <si>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</si>
  <si>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</si>
  <si>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</si>
  <si>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</si>
  <si>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</si>
  <si>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</si>
  <si>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</si>
  <si>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</si>
  <si>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</si>
  <si>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</si>
  <si>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</si>
  <si>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</si>
  <si>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</si>
  <si>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</si>
  <si>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</si>
  <si>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</si>
  <si>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</si>
  <si>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</si>
  <si>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</si>
  <si>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</si>
  <si>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</si>
  <si>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</si>
  <si>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</si>
  <si>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</si>
  <si>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</si>
  <si>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</si>
  <si>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</si>
  <si>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</si>
  <si>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</si>
  <si>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</si>
  <si>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</si>
  <si>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</si>
  <si>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</si>
  <si>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</si>
  <si>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</si>
  <si>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</si>
  <si>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</si>
  <si>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</si>
  <si>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</si>
  <si>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</si>
  <si>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</si>
  <si>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</si>
  <si>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</si>
  <si>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</si>
  <si>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</si>
  <si>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</si>
  <si>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</si>
  <si>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</si>
  <si>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</si>
  <si>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</si>
  <si>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</si>
  <si>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</si>
  <si>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</si>
  <si>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</si>
  <si>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</si>
  <si>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</si>
  <si>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</si>
  <si>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</si>
  <si>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</si>
  <si>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</si>
  <si>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</si>
  <si>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</si>
  <si>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</si>
  <si>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</si>
  <si>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</si>
  <si>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</si>
  <si>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</si>
  <si>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</si>
  <si>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</si>
  <si>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</si>
  <si>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</si>
  <si>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</si>
  <si>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</si>
  <si>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</si>
  <si>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</si>
  <si>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</si>
  <si>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</si>
  <si>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</si>
  <si>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</si>
  <si>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</si>
  <si>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</si>
  <si>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</si>
  <si>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</si>
  <si>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</si>
  <si>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</si>
  <si>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</si>
  <si>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</si>
  <si>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</si>
  <si>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</si>
  <si>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</si>
  <si>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</si>
  <si>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</si>
  <si>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</si>
  <si>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</si>
  <si>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</si>
  <si>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</si>
  <si>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</si>
  <si>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</si>
  <si>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</si>
  <si>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</si>
  <si>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</si>
  <si>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</si>
  <si>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</si>
  <si>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</si>
  <si>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</si>
  <si>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</si>
  <si>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</si>
  <si>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</si>
  <si>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</si>
  <si>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</si>
  <si>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</si>
  <si>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</si>
  <si>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</si>
  <si>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</si>
  <si>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</si>
  <si>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</si>
  <si>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</si>
  <si>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</si>
  <si>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</si>
  <si>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</si>
  <si>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</si>
  <si>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</si>
  <si>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</si>
  <si>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</si>
  <si>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</si>
  <si>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</si>
  <si>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</si>
  <si>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</si>
  <si>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</si>
  <si>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</si>
  <si>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</si>
  <si>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</si>
  <si>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</si>
  <si>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</si>
  <si>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</si>
  <si>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</si>
  <si>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</si>
  <si>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</si>
  <si>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</si>
  <si>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</si>
  <si>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</si>
  <si>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</si>
  <si>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</si>
  <si>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</si>
  <si>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</si>
  <si>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</si>
  <si>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</si>
  <si>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</si>
  <si>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</si>
  <si>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</si>
  <si>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</si>
  <si>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</si>
  <si>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</si>
  <si>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</si>
  <si>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</si>
  <si>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</si>
  <si>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</si>
  <si>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</si>
  <si>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</si>
  <si>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</si>
  <si>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</si>
  <si>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</si>
  <si>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</si>
  <si>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</si>
  <si>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</si>
  <si>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</si>
  <si>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</si>
  <si>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</si>
  <si>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</si>
  <si>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</si>
  <si>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</si>
  <si>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</si>
  <si>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</si>
  <si>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</si>
  <si>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</si>
  <si>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</si>
  <si>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</si>
  <si>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</si>
  <si>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</si>
  <si>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</si>
  <si>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</si>
  <si>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</si>
  <si>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</si>
  <si>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</si>
  <si>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</si>
  <si>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</si>
  <si>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</si>
  <si>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</si>
  <si>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</si>
  <si>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</si>
  <si>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</si>
  <si>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</si>
  <si>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</si>
  <si>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</si>
  <si>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</si>
  <si>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</si>
  <si>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</si>
  <si>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</si>
  <si>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</si>
  <si>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</si>
  <si>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</si>
  <si>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</si>
  <si>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</si>
  <si>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</si>
  <si>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</si>
  <si>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</si>
  <si>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</si>
  <si>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</si>
  <si>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</si>
  <si>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</si>
  <si>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</si>
  <si>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</si>
  <si>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</si>
  <si>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</si>
  <si>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</si>
  <si>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</si>
  <si>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</si>
  <si>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</si>
  <si>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</si>
  <si>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</si>
  <si>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</si>
  <si>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</si>
  <si>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</si>
  <si>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</si>
  <si>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</si>
  <si>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</si>
  <si>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</si>
  <si>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</si>
  <si>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</si>
  <si>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</si>
  <si>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</si>
  <si>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</si>
  <si>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</si>
  <si>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</si>
  <si>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</si>
  <si>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</si>
  <si>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</si>
  <si>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</si>
  <si>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</si>
  <si>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</si>
  <si>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</si>
  <si>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</si>
  <si>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</si>
  <si>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</si>
  <si>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</si>
  <si>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</si>
  <si>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</si>
  <si>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</si>
  <si>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</si>
  <si>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</si>
  <si>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</si>
  <si>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</si>
  <si>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</si>
  <si>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</si>
  <si>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</si>
  <si>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</si>
  <si>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</si>
  <si>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</si>
  <si>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</si>
  <si>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</si>
  <si>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</si>
  <si>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</si>
  <si>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</si>
  <si>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</si>
  <si>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</si>
  <si>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</si>
  <si>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</si>
  <si>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</si>
  <si>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</si>
  <si>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</si>
  <si>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</si>
  <si>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</si>
  <si>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</si>
  <si>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</si>
  <si>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</si>
  <si>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</si>
  <si>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</si>
  <si>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</si>
  <si>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</si>
  <si>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</si>
  <si>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</si>
  <si>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</si>
  <si>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</si>
  <si>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</si>
  <si>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</si>
  <si>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</si>
  <si>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</si>
  <si>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</si>
  <si>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</si>
  <si>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</si>
  <si>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</si>
  <si>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</si>
  <si>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</si>
  <si>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</si>
  <si>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</si>
  <si>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</si>
  <si>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</si>
  <si>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</si>
  <si>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</si>
  <si>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</si>
  <si>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</si>
  <si>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</si>
  <si>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</si>
  <si>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</si>
  <si>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</si>
  <si>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</si>
  <si>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</si>
  <si>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</si>
  <si>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</si>
  <si>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</si>
  <si>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</si>
  <si>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</si>
  <si>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</si>
  <si>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</si>
  <si>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</si>
  <si>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</si>
  <si>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</si>
  <si>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</si>
  <si>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</si>
  <si>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</si>
  <si>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</si>
  <si>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</si>
  <si>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</si>
  <si>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</si>
  <si>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</si>
  <si>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</si>
  <si>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</si>
  <si>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</si>
  <si>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</si>
  <si>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</si>
  <si>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</si>
  <si>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</si>
  <si>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</si>
  <si>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</si>
  <si>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</si>
  <si>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</si>
  <si>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</si>
  <si>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</si>
  <si>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</si>
  <si>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</si>
  <si>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</si>
  <si>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</si>
  <si>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</si>
  <si>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</si>
  <si>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</si>
  <si>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</si>
  <si>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</si>
  <si>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</si>
  <si>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</si>
  <si>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</si>
  <si>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</si>
  <si>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</si>
  <si>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</si>
  <si>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</si>
  <si>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</si>
  <si>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</si>
  <si>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</si>
  <si>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</si>
  <si>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</si>
  <si>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</si>
  <si>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</si>
  <si>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</si>
  <si>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</si>
  <si>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</si>
  <si>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</si>
  <si>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</si>
  <si>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</si>
  <si>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</si>
  <si>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</si>
  <si>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</si>
  <si>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</si>
  <si>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</si>
  <si>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</si>
  <si>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</si>
  <si>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</si>
  <si>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</si>
  <si>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</si>
  <si>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</si>
  <si>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</si>
  <si>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</si>
  <si>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</si>
  <si>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</si>
  <si>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</si>
  <si>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</si>
  <si>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</si>
  <si>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</si>
  <si>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</si>
  <si>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</si>
  <si>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</si>
  <si>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</si>
  <si>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</si>
  <si>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</si>
  <si>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</si>
  <si>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</si>
  <si>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</si>
  <si>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</si>
  <si>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</si>
  <si>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</si>
  <si>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</si>
  <si>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</si>
  <si>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</si>
  <si>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</si>
  <si>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</si>
  <si>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</si>
  <si>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</si>
  <si>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</si>
  <si>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</si>
  <si>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</si>
  <si>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</si>
  <si>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</si>
  <si>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</si>
  <si>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</si>
  <si>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</si>
  <si>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</si>
  <si>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</si>
  <si>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</si>
  <si>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</si>
  <si>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</si>
  <si>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</si>
  <si>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</si>
  <si>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</si>
  <si>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</si>
  <si>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</si>
  <si>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</si>
  <si>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</si>
  <si>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</si>
  <si>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</si>
  <si>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</si>
  <si>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</si>
  <si>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</si>
  <si>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</si>
  <si>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</si>
  <si>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</si>
  <si>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</si>
  <si>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</si>
  <si>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</si>
  <si>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</si>
  <si>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</si>
  <si>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</si>
  <si>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</si>
  <si>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</si>
  <si>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</si>
  <si>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</si>
  <si>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</si>
  <si>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</si>
  <si>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</si>
  <si>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</si>
  <si>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</si>
  <si>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</si>
  <si>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</si>
  <si>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</si>
  <si>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</si>
  <si>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</si>
  <si>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</si>
  <si>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</si>
  <si>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</si>
  <si>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</si>
  <si>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</si>
  <si>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</si>
  <si>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</si>
  <si>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</si>
  <si>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</si>
  <si>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</si>
  <si>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</si>
  <si>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</si>
  <si>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</si>
  <si>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</si>
  <si>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</si>
  <si>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</si>
  <si>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</si>
  <si>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</si>
  <si>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</si>
  <si>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</si>
  <si>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</si>
  <si>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</si>
  <si>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</si>
  <si>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</si>
  <si>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</si>
  <si>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</si>
  <si>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</si>
  <si>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</si>
  <si>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</si>
  <si>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</si>
  <si>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</si>
  <si>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</si>
  <si>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</si>
  <si>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</si>
  <si>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</si>
  <si>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</si>
  <si>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</si>
  <si>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</si>
  <si>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</si>
  <si>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</si>
  <si>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</si>
  <si>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</si>
  <si>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</si>
  <si>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</si>
  <si>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</si>
  <si>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</si>
  <si>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</si>
  <si>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</si>
  <si>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</si>
  <si>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</si>
  <si>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</si>
  <si>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</si>
  <si>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</si>
  <si>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</si>
  <si>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</si>
  <si>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</si>
  <si>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</si>
  <si>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</si>
  <si>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</si>
  <si>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</si>
  <si>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</si>
  <si>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</si>
  <si>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</si>
  <si>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</si>
  <si>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</si>
  <si>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</si>
  <si>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</si>
  <si>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</si>
  <si>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</si>
  <si>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</si>
  <si>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</si>
  <si>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</si>
  <si>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</si>
  <si>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</si>
  <si>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</si>
  <si>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</si>
  <si>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</si>
  <si>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</si>
  <si>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</si>
  <si>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</si>
  <si>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</si>
  <si>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</si>
  <si>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</si>
  <si>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</si>
  <si>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</si>
  <si>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</si>
  <si>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</si>
  <si>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</si>
  <si>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</si>
  <si>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</si>
  <si>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</si>
  <si>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</si>
  <si>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</si>
  <si>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</si>
  <si>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</si>
  <si>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</si>
  <si>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</si>
  <si>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</si>
  <si>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</si>
  <si>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</si>
  <si>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</si>
  <si>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</si>
  <si>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</si>
  <si>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</si>
  <si>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</si>
  <si>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</si>
  <si>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</si>
  <si>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</si>
  <si>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</si>
  <si>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</si>
  <si>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</si>
  <si>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</si>
  <si>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</si>
  <si>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</si>
  <si>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</si>
  <si>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</si>
  <si>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</si>
  <si>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</si>
  <si>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</si>
  <si>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</si>
  <si>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</si>
  <si>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</si>
  <si>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</si>
  <si>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</si>
  <si>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</si>
  <si>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</si>
  <si>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</si>
  <si>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</si>
  <si>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</si>
  <si>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</si>
  <si>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</si>
  <si>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</si>
  <si>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</si>
  <si>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</si>
  <si>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</si>
  <si>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</si>
  <si>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</si>
  <si>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</si>
  <si>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</si>
  <si>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</si>
  <si>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</si>
  <si>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</si>
  <si>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</si>
  <si>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</si>
  <si>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</si>
  <si>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</si>
  <si>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</si>
  <si>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</si>
  <si>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</si>
  <si>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</si>
  <si>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</si>
  <si>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</si>
  <si>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</si>
  <si>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</si>
  <si>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</si>
  <si>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</si>
  <si>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</si>
  <si>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</si>
  <si>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</si>
  <si>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</si>
  <si>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</si>
  <si>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</si>
  <si>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</si>
  <si>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</si>
  <si>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</si>
  <si>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</si>
  <si>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</si>
  <si>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</si>
  <si>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</si>
  <si>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</si>
  <si>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</si>
  <si>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</si>
  <si>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</si>
  <si>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</si>
  <si>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</si>
  <si>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</si>
  <si>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</si>
  <si>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</si>
  <si>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</si>
  <si>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</si>
  <si>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</si>
  <si>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</si>
  <si>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</si>
  <si>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</si>
  <si>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</si>
  <si>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</si>
  <si>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</si>
  <si>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</si>
  <si>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</si>
  <si>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</si>
  <si>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</si>
  <si>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</si>
  <si>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</si>
  <si>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</si>
  <si>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</si>
  <si>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</si>
  <si>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</si>
  <si>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</si>
  <si>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</si>
  <si>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</si>
  <si>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</si>
  <si>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</si>
  <si>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</si>
  <si>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</si>
  <si>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</si>
  <si>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</si>
  <si>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</si>
  <si>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</si>
  <si>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</si>
  <si>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</si>
  <si>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</si>
  <si>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</si>
  <si>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</si>
  <si>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</si>
  <si>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</si>
  <si>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</si>
  <si>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</si>
  <si>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</si>
  <si>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</si>
  <si>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</si>
  <si>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</si>
  <si>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</si>
  <si>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</si>
  <si>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</si>
  <si>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</si>
  <si>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</si>
  <si>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</si>
  <si>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</si>
  <si>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</si>
  <si>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</si>
  <si>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</si>
  <si>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</si>
  <si>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</si>
  <si>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</si>
  <si>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</si>
  <si>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</si>
  <si>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</si>
  <si>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</si>
  <si>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</si>
  <si>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</si>
  <si>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</si>
  <si>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</si>
  <si>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</si>
  <si>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</si>
  <si>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</si>
  <si>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</si>
  <si>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</si>
  <si>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</si>
  <si>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</si>
  <si>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</si>
  <si>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</si>
  <si>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</si>
  <si>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</si>
  <si>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</si>
  <si>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</si>
  <si>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</si>
  <si>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</si>
  <si>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</si>
  <si>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</si>
  <si>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</si>
  <si>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</si>
  <si>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</si>
  <si>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</si>
  <si>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</si>
  <si>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</si>
  <si>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</si>
  <si>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</si>
  <si>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</si>
  <si>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</si>
  <si>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</si>
  <si>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</si>
  <si>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</si>
  <si>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</si>
  <si>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</si>
  <si>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</si>
  <si>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</si>
  <si>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</si>
  <si>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</si>
  <si>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</si>
  <si>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</si>
  <si>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</si>
  <si>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</si>
  <si>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</si>
  <si>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</si>
  <si>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</si>
  <si>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</si>
  <si>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</si>
  <si>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</si>
  <si>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</si>
  <si>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</si>
  <si>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</si>
  <si>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</si>
  <si>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</si>
  <si>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</si>
  <si>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</si>
  <si>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</si>
  <si>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</si>
  <si>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</si>
  <si>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</si>
  <si>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</si>
  <si>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</si>
  <si>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</si>
  <si>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</si>
  <si>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</si>
  <si>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</si>
  <si>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</si>
  <si>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</si>
  <si>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</si>
  <si>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</si>
  <si>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</si>
  <si>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</si>
  <si>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</si>
  <si>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</si>
  <si>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</si>
  <si>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</si>
  <si>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</si>
  <si>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</si>
  <si>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</si>
  <si>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</si>
  <si>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</si>
  <si>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</si>
  <si>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</si>
  <si>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</si>
  <si>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</si>
  <si>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</si>
  <si>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</si>
  <si>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</si>
  <si>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</si>
  <si>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</si>
  <si>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</si>
  <si>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</si>
  <si>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</si>
  <si>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</si>
  <si>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</si>
  <si>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</si>
  <si>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</si>
  <si>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</si>
  <si>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</si>
  <si>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</si>
  <si>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</si>
  <si>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</si>
  <si>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</si>
  <si>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</si>
  <si>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</si>
  <si>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</si>
  <si>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</si>
  <si>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</si>
  <si>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</si>
  <si>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</si>
  <si>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</si>
  <si>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</si>
  <si>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</si>
  <si>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</si>
  <si>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</si>
  <si>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</si>
  <si>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</si>
  <si>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</si>
  <si>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</si>
  <si>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</si>
  <si>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</si>
  <si>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</si>
  <si>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</si>
  <si>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</si>
  <si>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</si>
  <si>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</si>
  <si>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</si>
  <si>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</si>
  <si>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</si>
  <si>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</si>
  <si>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</si>
  <si>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</si>
  <si>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</si>
  <si>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</si>
  <si>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</si>
  <si>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</si>
  <si>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</si>
  <si>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</si>
  <si>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</si>
  <si>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</si>
  <si>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</si>
  <si>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</si>
  <si>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</si>
  <si>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</si>
  <si>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</si>
  <si>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</si>
  <si>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</si>
  <si>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</si>
  <si>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</si>
  <si>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</si>
  <si>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</si>
  <si>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</si>
  <si>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</si>
  <si>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</si>
  <si>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</si>
  <si>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</si>
  <si>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</si>
  <si>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</si>
  <si>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</si>
  <si>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</si>
  <si>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</si>
  <si>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</si>
  <si>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</si>
  <si>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</si>
  <si>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</si>
  <si>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</si>
  <si>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</si>
  <si>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</si>
  <si>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</si>
  <si>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</si>
  <si>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</si>
  <si>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</si>
  <si>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</si>
  <si>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</si>
  <si>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</si>
  <si>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</si>
  <si>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</si>
  <si>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</si>
  <si>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</si>
  <si>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</si>
  <si>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</si>
  <si>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</si>
  <si>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</si>
  <si>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</si>
  <si>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</si>
  <si>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</si>
  <si>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</si>
  <si>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</si>
  <si>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</si>
  <si>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</si>
  <si>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</si>
  <si>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</si>
  <si>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</si>
  <si>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</si>
  <si>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</si>
  <si>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</si>
  <si>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</si>
  <si>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</si>
  <si>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</si>
  <si>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</si>
  <si>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</si>
  <si>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</si>
  <si>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</si>
  <si>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</si>
  <si>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</si>
  <si>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</si>
  <si>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</si>
  <si>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</si>
  <si>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</si>
  <si>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</si>
  <si>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</si>
  <si>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</si>
  <si>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</si>
  <si>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</si>
  <si>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</si>
  <si>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</si>
  <si>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</si>
  <si>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</si>
  <si>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</si>
  <si>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</si>
  <si>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</si>
  <si>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</si>
  <si>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</si>
  <si>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</si>
  <si>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</si>
  <si>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</si>
  <si>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</si>
  <si>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</si>
  <si>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</si>
  <si>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</si>
  <si>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</si>
  <si>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</si>
  <si>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</si>
  <si>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</si>
  <si>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</si>
  <si>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</si>
  <si>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</si>
  <si>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</si>
  <si>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</si>
  <si>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</si>
  <si>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</si>
  <si>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</si>
  <si>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</si>
  <si>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</si>
  <si>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</si>
  <si>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</si>
  <si>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</si>
  <si>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</si>
  <si>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</si>
  <si>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</si>
  <si>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</si>
  <si>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</si>
  <si>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</si>
  <si>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</si>
  <si>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</si>
  <si>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</si>
  <si>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</si>
  <si>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</si>
  <si>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</si>
  <si>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</si>
  <si>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</si>
  <si>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</si>
  <si>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</si>
  <si>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</si>
  <si>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</si>
  <si>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</si>
  <si>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</si>
  <si>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</si>
  <si>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</si>
  <si>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</si>
  <si>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</si>
  <si>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</si>
  <si>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</si>
  <si>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</si>
  <si>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</si>
  <si>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</si>
  <si>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</si>
  <si>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</si>
  <si>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</si>
  <si>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</si>
  <si>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</si>
  <si>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</si>
  <si>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</si>
  <si>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</si>
  <si>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</si>
  <si>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</si>
  <si>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</si>
  <si>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</si>
  <si>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</si>
  <si>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</si>
  <si>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</si>
  <si>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</si>
  <si>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</si>
  <si>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</si>
  <si>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</si>
  <si>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</si>
  <si>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</si>
  <si>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</si>
  <si>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</si>
  <si>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</si>
  <si>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</si>
  <si>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</si>
  <si>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</si>
  <si>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</si>
  <si>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</si>
  <si>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</si>
  <si>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</si>
  <si>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</si>
  <si>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</si>
  <si>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</si>
  <si>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</si>
  <si>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</si>
  <si>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</si>
  <si>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</si>
  <si>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</si>
  <si>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</si>
  <si>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</si>
  <si>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</si>
  <si>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</si>
  <si>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</si>
  <si>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</si>
  <si>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</si>
  <si>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</si>
  <si>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</si>
  <si>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</si>
  <si>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</si>
  <si>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</si>
  <si>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</si>
  <si>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</si>
  <si>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</si>
  <si>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</si>
  <si>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</si>
  <si>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</si>
  <si>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</si>
  <si>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</si>
  <si>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</si>
  <si>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</si>
  <si>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</si>
  <si>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</si>
  <si>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</si>
  <si>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</si>
  <si>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</si>
  <si>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</si>
  <si>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</si>
  <si>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</si>
  <si>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</si>
  <si>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</si>
  <si>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</si>
  <si>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</si>
  <si>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</si>
  <si>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</si>
  <si>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</si>
  <si>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</si>
  <si>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</si>
  <si>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</si>
  <si>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</si>
  <si>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</si>
  <si>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</si>
  <si>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</si>
  <si>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</si>
  <si>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</si>
  <si>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</si>
  <si>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</si>
  <si>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</si>
  <si>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</si>
  <si>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</si>
  <si>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</si>
  <si>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</si>
  <si>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</si>
  <si>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</si>
  <si>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</si>
  <si>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</si>
  <si>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</si>
  <si>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</si>
  <si>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</si>
  <si>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</si>
  <si>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</si>
  <si>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</si>
  <si>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</si>
  <si>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</si>
  <si>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</si>
  <si>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</si>
  <si>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</si>
  <si>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</si>
  <si>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</si>
  <si>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</si>
  <si>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</si>
  <si>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</si>
  <si>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</si>
  <si>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</si>
  <si>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</si>
  <si>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</si>
  <si>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</si>
  <si>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</si>
  <si>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</si>
  <si>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</si>
  <si>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</si>
  <si>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</si>
  <si>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</si>
  <si>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</si>
  <si>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</si>
  <si>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</si>
  <si>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</si>
  <si>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</si>
  <si>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</si>
  <si>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</si>
  <si>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</si>
  <si>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</si>
  <si>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</si>
  <si>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</si>
  <si>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</si>
  <si>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</si>
  <si>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</si>
  <si>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</si>
  <si>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</si>
  <si>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</si>
  <si>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</si>
  <si>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</si>
  <si>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</si>
  <si>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</si>
  <si>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</si>
  <si>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</si>
  <si>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</si>
  <si>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</si>
  <si>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</si>
  <si>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</si>
  <si>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</si>
  <si>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</si>
  <si>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</si>
  <si>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</si>
  <si>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</si>
  <si>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</si>
  <si>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</si>
  <si>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</si>
  <si>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</si>
  <si>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</si>
  <si>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</si>
  <si>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</si>
  <si>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</si>
  <si>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</si>
  <si>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</si>
  <si>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</si>
  <si>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</si>
  <si>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</si>
  <si>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</si>
  <si>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</si>
  <si>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</si>
  <si>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</si>
  <si>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</si>
  <si>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</si>
  <si>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</si>
  <si>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</si>
  <si>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</si>
  <si>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</si>
  <si>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</si>
  <si>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</si>
  <si>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</si>
  <si>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</si>
  <si>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</si>
  <si>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</si>
  <si>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</si>
  <si>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</si>
  <si>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</si>
  <si>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</si>
  <si>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</si>
  <si>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</si>
  <si>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</si>
  <si>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</si>
  <si>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</si>
  <si>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</si>
  <si>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</si>
  <si>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</si>
  <si>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</si>
  <si>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</si>
  <si>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</si>
  <si>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</si>
  <si>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</si>
  <si>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</si>
  <si>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</si>
  <si>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</si>
  <si>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</si>
  <si>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</si>
  <si>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</si>
  <si>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</si>
  <si>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</si>
  <si>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</si>
  <si>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</si>
  <si>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</si>
  <si>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</si>
  <si>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</si>
  <si>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</si>
  <si>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</si>
  <si>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</si>
  <si>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</si>
  <si>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</si>
  <si>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</si>
  <si>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</si>
  <si>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</si>
  <si>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</si>
  <si>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</si>
  <si>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</si>
  <si>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</si>
  <si>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</si>
  <si>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</si>
  <si>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</si>
  <si>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</si>
  <si>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</si>
  <si>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</si>
  <si>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</si>
  <si>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</si>
  <si>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</si>
  <si>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</si>
  <si>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</si>
  <si>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</si>
  <si>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</si>
  <si>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</si>
  <si>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</si>
  <si>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</si>
  <si>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</si>
  <si>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</si>
  <si>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</si>
  <si>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</si>
  <si>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</si>
  <si>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</si>
  <si>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</si>
  <si>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</si>
  <si>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</si>
  <si>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</si>
  <si>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</si>
  <si>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</si>
  <si>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</si>
  <si>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</si>
  <si>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</si>
  <si>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</si>
  <si>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</si>
  <si>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</si>
  <si>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</si>
  <si>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</si>
  <si>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</si>
  <si>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</si>
  <si>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</si>
  <si>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</si>
  <si>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</si>
  <si>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</si>
  <si>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</si>
  <si>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</si>
  <si>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</si>
  <si>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</si>
  <si>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</si>
  <si>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</si>
  <si>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</si>
  <si>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</si>
  <si>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</si>
  <si>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</si>
  <si>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</si>
  <si>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</si>
  <si>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</si>
  <si>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</si>
  <si>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</si>
  <si>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</si>
  <si>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</si>
  <si>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</si>
  <si>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</si>
  <si>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</si>
  <si>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</si>
  <si>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</si>
  <si>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</si>
  <si>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</si>
  <si>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</si>
  <si>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</si>
  <si>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</si>
  <si>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</si>
  <si>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</si>
  <si>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</si>
  <si>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</si>
  <si>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</si>
  <si>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</si>
  <si>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</si>
  <si>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</si>
  <si>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</si>
  <si>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</si>
  <si>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</si>
  <si>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</si>
  <si>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</si>
  <si>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</si>
  <si>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</si>
  <si>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</si>
  <si>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</si>
  <si>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</si>
  <si>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</si>
  <si>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</si>
  <si>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</si>
  <si>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</si>
  <si>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</si>
  <si>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</si>
  <si>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</si>
  <si>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</si>
  <si>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</si>
  <si>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</si>
  <si>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</si>
  <si>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</si>
  <si>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</si>
  <si>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</si>
  <si>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</si>
  <si>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</si>
  <si>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</si>
  <si>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</si>
  <si>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</si>
  <si>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</si>
  <si>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</si>
  <si>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</si>
  <si>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</si>
  <si>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</si>
  <si>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</si>
  <si>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</si>
  <si>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</si>
  <si>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</si>
  <si>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</si>
  <si>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</si>
  <si>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</si>
  <si>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</si>
  <si>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</si>
  <si>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</si>
  <si>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</si>
  <si>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</si>
  <si>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</si>
  <si>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</si>
  <si>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</si>
  <si>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</si>
  <si>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</si>
  <si>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</si>
  <si>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</si>
  <si>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</si>
  <si>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</si>
  <si>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</si>
  <si>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</si>
  <si>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</si>
  <si>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</si>
  <si>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</si>
  <si>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</si>
  <si>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</si>
  <si>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</si>
  <si>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</si>
  <si>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</si>
  <si>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</si>
  <si>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</si>
  <si>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</si>
  <si>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</si>
  <si>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</si>
  <si>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</si>
  <si>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</si>
  <si>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</si>
  <si>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</si>
  <si>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</si>
  <si>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</si>
  <si>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</si>
  <si>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</si>
  <si>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</si>
  <si>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</si>
  <si>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</si>
  <si>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</si>
  <si>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</si>
  <si>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</si>
  <si>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</si>
  <si>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</si>
  <si>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</si>
  <si>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</si>
  <si>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</si>
  <si>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</si>
  <si>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</si>
  <si>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</si>
  <si>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</si>
  <si>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</si>
  <si>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</si>
  <si>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</si>
  <si>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</si>
  <si>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</si>
  <si>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</si>
  <si>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</si>
  <si>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</si>
  <si>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</si>
  <si>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</si>
  <si>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</si>
  <si>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</si>
  <si>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</si>
  <si>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</si>
  <si>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</si>
  <si>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</si>
  <si>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</si>
  <si>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</si>
  <si>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</si>
  <si>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</si>
  <si>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</si>
  <si>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</si>
  <si>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</si>
  <si>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</si>
  <si>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</si>
  <si>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</si>
  <si>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</si>
  <si>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</si>
  <si>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</si>
  <si>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</si>
  <si>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</si>
  <si>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</si>
  <si>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</si>
  <si>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</si>
  <si>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</si>
  <si>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</si>
  <si>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</si>
  <si>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</si>
  <si>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</si>
  <si>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</si>
  <si>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</si>
  <si>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</si>
  <si>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</si>
  <si>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</si>
  <si>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</si>
  <si>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</si>
  <si>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</si>
  <si>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</si>
  <si>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</si>
  <si>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</si>
  <si>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</si>
  <si>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</si>
  <si>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</si>
  <si>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</si>
  <si>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</si>
  <si>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</si>
  <si>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</si>
  <si>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</si>
  <si>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</si>
  <si>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</si>
  <si>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</si>
  <si>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</si>
  <si>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</si>
  <si>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</si>
  <si>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</si>
  <si>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</si>
  <si>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</si>
  <si>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</si>
  <si>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</si>
  <si>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</si>
  <si>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</si>
  <si>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</si>
  <si>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</si>
  <si>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</si>
  <si>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</si>
  <si>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</si>
  <si>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</si>
  <si>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</si>
  <si>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</si>
  <si>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</si>
  <si>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</si>
  <si>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</si>
  <si>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</si>
  <si>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</si>
  <si>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</si>
  <si>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</si>
  <si>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</si>
  <si>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</si>
  <si>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</si>
  <si>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</si>
  <si>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</si>
  <si>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</si>
  <si>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</si>
  <si>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</si>
  <si>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</si>
  <si>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</si>
  <si>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</si>
  <si>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</si>
  <si>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</si>
  <si>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</si>
  <si>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</si>
  <si>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</si>
  <si>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</si>
  <si>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</si>
  <si>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</si>
  <si>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</si>
  <si>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</si>
  <si>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</si>
  <si>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</si>
  <si>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</si>
  <si>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</si>
  <si>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</si>
  <si>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</si>
  <si>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</si>
  <si>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</si>
  <si>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</si>
  <si>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</si>
  <si>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</si>
  <si>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</si>
  <si>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</si>
  <si>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</si>
  <si>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</si>
  <si>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</si>
  <si>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</si>
  <si>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</si>
  <si>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</si>
  <si>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</si>
  <si>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</si>
  <si>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</si>
  <si>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</si>
  <si>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</si>
  <si>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</si>
  <si>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</si>
  <si>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</si>
  <si>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</si>
  <si>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</si>
  <si>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</si>
  <si>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</si>
  <si>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</si>
  <si>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</si>
  <si>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</si>
  <si>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</si>
  <si>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</si>
  <si>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</si>
  <si>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</si>
  <si>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</si>
  <si>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</si>
  <si>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</si>
  <si>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</si>
  <si>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</si>
  <si>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</si>
  <si>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</si>
  <si>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</si>
  <si>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</si>
  <si>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</si>
  <si>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</si>
  <si>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</si>
  <si>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</si>
  <si>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</si>
  <si>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</si>
  <si>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</si>
  <si>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</si>
  <si>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</si>
  <si>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</si>
  <si>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</si>
  <si>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</si>
  <si>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</si>
  <si>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</si>
  <si>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</si>
  <si>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</si>
  <si>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</si>
  <si>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</si>
  <si>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</si>
  <si>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</si>
  <si>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</si>
  <si>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</si>
  <si>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</si>
  <si>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</si>
  <si>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</si>
  <si>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</si>
  <si>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</si>
  <si>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</si>
  <si>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</si>
  <si>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</si>
  <si>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</si>
  <si>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</si>
  <si>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</si>
  <si>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</si>
  <si>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</si>
  <si>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</si>
  <si>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</si>
  <si>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</si>
  <si>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</si>
  <si>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</si>
  <si>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</si>
  <si>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</si>
  <si>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</si>
  <si>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</si>
  <si>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</si>
  <si>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</si>
  <si>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</si>
  <si>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</si>
  <si>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</si>
  <si>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</si>
  <si>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</si>
  <si>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</si>
  <si>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</si>
  <si>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</si>
  <si>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</si>
  <si>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</si>
  <si>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</si>
  <si>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</si>
  <si>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</si>
  <si>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</si>
  <si>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</si>
  <si>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</si>
  <si>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</si>
  <si>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</si>
  <si>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</si>
  <si>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</si>
  <si>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</si>
  <si>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</si>
  <si>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</si>
  <si>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</si>
  <si>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</si>
  <si>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</si>
  <si>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</si>
  <si>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</si>
  <si>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</si>
  <si>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</si>
  <si>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</si>
  <si>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</si>
  <si>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</si>
  <si>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</si>
  <si>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</si>
  <si>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</si>
  <si>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</si>
  <si>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</si>
  <si>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</si>
  <si>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</si>
  <si>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</si>
  <si>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</si>
  <si>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</si>
  <si>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</si>
  <si>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</si>
  <si>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</si>
  <si>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</si>
  <si>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</si>
  <si>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</si>
  <si>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</si>
  <si>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</si>
  <si>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</si>
  <si>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</si>
  <si>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</si>
  <si>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</si>
  <si>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</si>
  <si>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</si>
  <si>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</si>
  <si>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</si>
  <si>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</si>
  <si>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</si>
  <si>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</si>
  <si>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</si>
  <si>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</si>
  <si>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</si>
  <si>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</si>
  <si>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</si>
  <si>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</si>
  <si>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</si>
  <si>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</si>
  <si>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</si>
  <si>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</si>
  <si>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</si>
  <si>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</si>
  <si>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</si>
  <si>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</si>
  <si>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</si>
  <si>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</si>
  <si>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</si>
  <si>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</si>
  <si>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</si>
  <si>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</si>
  <si>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</si>
  <si>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</si>
  <si>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</si>
  <si>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</si>
  <si>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</si>
  <si>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</si>
  <si>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</si>
  <si>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</si>
  <si>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</si>
  <si>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</si>
  <si>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</si>
  <si>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</si>
  <si>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</si>
  <si>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</si>
  <si>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</si>
  <si>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</si>
  <si>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</si>
  <si>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</si>
  <si>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</si>
  <si>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</si>
  <si>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</si>
  <si>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</si>
  <si>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</si>
  <si>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</si>
  <si>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</si>
  <si>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</si>
  <si>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</si>
  <si>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</si>
  <si>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</si>
  <si>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</si>
  <si>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</si>
  <si>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</si>
  <si>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</si>
  <si>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</si>
  <si>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</si>
  <si>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</si>
  <si>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</si>
  <si>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</si>
  <si>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</si>
  <si>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</si>
  <si>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</si>
  <si>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</si>
  <si>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</si>
  <si>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</si>
  <si>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</si>
  <si>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</si>
  <si>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</si>
  <si>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</si>
  <si>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</si>
  <si>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</si>
  <si>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</si>
  <si>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</si>
  <si>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</si>
  <si>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</si>
  <si>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</si>
  <si>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</si>
  <si>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</si>
  <si>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</si>
  <si>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</si>
  <si>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</si>
  <si>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</si>
  <si>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</si>
  <si>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</si>
  <si>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</si>
  <si>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</si>
  <si>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</si>
  <si>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</si>
  <si>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</si>
  <si>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</si>
  <si>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</si>
  <si>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</si>
  <si>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</si>
  <si>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</si>
  <si>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</si>
  <si>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</si>
  <si>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</si>
  <si>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</si>
  <si>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</si>
  <si>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</si>
  <si>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</si>
  <si>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</si>
  <si>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</si>
  <si>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</si>
  <si>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</si>
  <si>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</si>
  <si>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</si>
  <si>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</si>
  <si>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</si>
  <si>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</si>
  <si>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</si>
  <si>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</si>
  <si>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</si>
  <si>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</si>
  <si>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</si>
  <si>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</si>
  <si>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</si>
  <si>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</si>
  <si>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</si>
  <si>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</si>
  <si>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</si>
  <si>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</si>
  <si>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</si>
  <si>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</si>
  <si>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</si>
  <si>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</si>
  <si>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</si>
  <si>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</si>
  <si>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</si>
  <si>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</si>
  <si>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</si>
  <si>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</si>
  <si>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</si>
  <si>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</si>
  <si>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</si>
  <si>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</si>
  <si>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</si>
  <si>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</si>
  <si>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</si>
  <si>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</si>
  <si>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</si>
  <si>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</si>
  <si>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</si>
  <si>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</si>
  <si>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</si>
  <si>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</si>
  <si>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</si>
  <si>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</si>
  <si>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</si>
  <si>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</si>
  <si>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</si>
  <si>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</si>
  <si>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</si>
  <si>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</si>
  <si>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</si>
  <si>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</si>
  <si>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</si>
  <si>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</si>
  <si>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</si>
  <si>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</si>
  <si>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</si>
  <si>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</si>
  <si>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</si>
  <si>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</si>
  <si>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</si>
  <si>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</si>
  <si>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</si>
  <si>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</si>
  <si>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</si>
  <si>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</si>
  <si>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</si>
  <si>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</si>
  <si>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</si>
  <si>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</si>
  <si>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</si>
  <si>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</si>
  <si>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</si>
  <si>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</si>
  <si>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</si>
  <si>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</si>
  <si>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</si>
  <si>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</si>
  <si>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</si>
  <si>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</si>
  <si>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</si>
  <si>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</si>
  <si>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</si>
  <si>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</si>
  <si>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</si>
  <si>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</si>
  <si>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</si>
  <si>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</si>
  <si>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</si>
  <si>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</si>
  <si>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</si>
  <si>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</si>
  <si>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</si>
  <si>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</si>
  <si>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</si>
  <si>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</si>
  <si>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</si>
  <si>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</si>
  <si>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</si>
  <si>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</si>
  <si>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</si>
  <si>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</si>
  <si>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</si>
  <si>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</si>
  <si>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</si>
  <si>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</si>
  <si>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</si>
  <si>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</si>
  <si>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</si>
  <si>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</si>
  <si>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</si>
  <si>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</si>
  <si>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</si>
  <si>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</si>
  <si>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</si>
  <si>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</si>
  <si>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</si>
  <si>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</si>
  <si>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</si>
  <si>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</si>
  <si>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</si>
  <si>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</si>
  <si>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</si>
  <si>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</si>
  <si>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</si>
  <si>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</si>
  <si>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</si>
  <si>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</si>
  <si>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</si>
  <si>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</si>
  <si>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</si>
  <si>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</si>
  <si>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</si>
  <si>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</si>
  <si>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</si>
  <si>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</si>
  <si>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</si>
  <si>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</si>
  <si>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</si>
  <si>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</si>
  <si>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</si>
  <si>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</si>
  <si>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</si>
  <si>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</si>
  <si>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</si>
  <si>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</si>
  <si>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</si>
  <si>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</si>
  <si>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</si>
  <si>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</si>
  <si>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</si>
  <si>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</si>
  <si>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</si>
  <si>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</si>
  <si>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</si>
  <si>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</si>
  <si>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</si>
  <si>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</si>
  <si>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</si>
  <si>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</si>
  <si>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</si>
  <si>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</si>
  <si>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</si>
  <si>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</si>
  <si>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</si>
  <si>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</si>
  <si>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</si>
  <si>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</si>
  <si>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</si>
  <si>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</si>
  <si>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</si>
  <si>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</si>
  <si>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</si>
  <si>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</si>
  <si>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</si>
  <si>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</si>
  <si>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</si>
  <si>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</si>
  <si>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</si>
  <si>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</si>
  <si>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</si>
  <si>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</si>
  <si>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</si>
  <si>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</si>
  <si>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</si>
  <si>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</si>
  <si>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</si>
  <si>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</si>
  <si>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</si>
  <si>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</si>
  <si>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</si>
  <si>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</si>
  <si>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</si>
  <si>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</si>
  <si>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</si>
  <si>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</si>
  <si>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</si>
  <si>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</si>
  <si>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</si>
  <si>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</si>
  <si>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</si>
  <si>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</si>
  <si>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</si>
  <si>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</si>
  <si>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</si>
  <si>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</si>
  <si>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</si>
  <si>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</si>
  <si>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</si>
  <si>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</si>
  <si>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</si>
  <si>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</si>
  <si>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</si>
  <si>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</si>
  <si>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</si>
  <si>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</si>
  <si>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</si>
  <si>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</si>
  <si>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</si>
  <si>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</si>
  <si>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</si>
  <si>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</si>
  <si>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</si>
  <si>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</si>
  <si>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</si>
  <si>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</si>
  <si>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</si>
  <si>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</si>
  <si>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</si>
  <si>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</si>
  <si>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</si>
  <si>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</si>
  <si>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</si>
  <si>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</si>
  <si>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</si>
  <si>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</si>
  <si>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</si>
  <si>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</si>
  <si>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</si>
  <si>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</si>
  <si>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</si>
  <si>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</si>
  <si>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</si>
  <si>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</si>
  <si>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</si>
  <si>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</si>
  <si>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</si>
  <si>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</si>
  <si>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</si>
  <si>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</si>
  <si>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</si>
  <si>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</si>
  <si>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</si>
  <si>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</si>
  <si>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</si>
  <si>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</si>
  <si>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</si>
  <si>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</si>
  <si>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</si>
  <si>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</si>
  <si>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</si>
  <si>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</si>
  <si>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</si>
  <si>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</si>
  <si>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</si>
  <si>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</si>
  <si>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</si>
  <si>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</si>
  <si>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</si>
  <si>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</si>
  <si>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</si>
  <si>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</si>
  <si>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</si>
  <si>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</si>
  <si>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</si>
  <si>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</si>
  <si>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</si>
  <si>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</si>
  <si>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</si>
  <si>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</si>
  <si>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</si>
  <si>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</si>
  <si>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</si>
  <si>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</si>
  <si>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</si>
  <si>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</si>
  <si>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</si>
  <si>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</si>
  <si>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</si>
  <si>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</si>
  <si>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</si>
  <si>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</si>
  <si>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</si>
  <si>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</si>
  <si>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</si>
  <si>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</si>
  <si>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</si>
  <si>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</si>
  <si>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</si>
  <si>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</si>
  <si>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</si>
  <si>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</si>
  <si>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</si>
  <si>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</si>
  <si>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</si>
  <si>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</si>
  <si>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</si>
  <si>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</si>
  <si>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</si>
  <si>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</si>
  <si>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</si>
  <si>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</si>
  <si>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</si>
  <si>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</si>
  <si>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</si>
  <si>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</si>
  <si>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</si>
  <si>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</si>
  <si>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</si>
  <si>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</si>
  <si>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</si>
  <si>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</si>
  <si>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</si>
  <si>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</si>
  <si>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</si>
  <si>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</si>
  <si>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</si>
  <si>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</si>
  <si>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</si>
  <si>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</si>
  <si>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</si>
  <si>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</si>
  <si>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</si>
  <si>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</si>
  <si>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</si>
  <si>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</si>
  <si>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</si>
  <si>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</si>
  <si>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</si>
  <si>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</si>
  <si>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</si>
  <si>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</si>
  <si>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</si>
  <si>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</si>
  <si>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</si>
  <si>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</si>
  <si>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</si>
  <si>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</si>
  <si>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</si>
  <si>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</si>
  <si>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</si>
  <si>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</si>
  <si>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</si>
  <si>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</si>
  <si>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</si>
  <si>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</si>
  <si>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</si>
  <si>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</si>
  <si>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</si>
  <si>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</si>
  <si>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</si>
  <si>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</si>
  <si>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</si>
  <si>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</si>
  <si>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</si>
  <si>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</si>
  <si>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</si>
  <si>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</si>
  <si>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</si>
  <si>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</si>
  <si>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</si>
  <si>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</si>
  <si>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</si>
  <si>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</si>
  <si>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</si>
  <si>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</si>
  <si>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</si>
  <si>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</si>
  <si>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</si>
  <si>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</si>
  <si>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</si>
  <si>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</si>
  <si>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</si>
  <si>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</si>
  <si>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</si>
  <si>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</si>
  <si>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</si>
  <si>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</si>
  <si>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</si>
  <si>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</si>
  <si>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</si>
  <si>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</si>
  <si>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</si>
  <si>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</si>
  <si>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</si>
  <si>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</si>
  <si>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</si>
  <si>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</si>
  <si>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</si>
  <si>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</si>
  <si>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</si>
  <si>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</si>
  <si>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</si>
  <si>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</si>
  <si>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</si>
  <si>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</si>
  <si>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</si>
  <si>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</si>
  <si>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</si>
  <si>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</si>
  <si>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</si>
  <si>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</si>
  <si>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</si>
  <si>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</si>
  <si>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</si>
  <si>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</si>
  <si>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</si>
  <si>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</si>
  <si>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</si>
  <si>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</si>
  <si>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</si>
  <si>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</si>
  <si>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</si>
  <si>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</si>
  <si>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</si>
  <si>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</si>
  <si>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</si>
  <si>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</si>
  <si>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</si>
  <si>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</si>
  <si>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</si>
  <si>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</si>
  <si>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</si>
  <si>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</si>
  <si>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</si>
  <si>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</si>
  <si>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</si>
  <si>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</si>
  <si>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</si>
  <si>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</si>
  <si>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</si>
  <si>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</si>
  <si>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</si>
  <si>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</si>
  <si>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</si>
  <si>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</si>
  <si>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</si>
  <si>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</si>
  <si>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</si>
  <si>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</si>
  <si>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</si>
  <si>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</si>
  <si>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</si>
  <si>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</si>
  <si>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</si>
  <si>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</si>
  <si>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</si>
  <si>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</si>
  <si>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</si>
  <si>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</si>
  <si>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</si>
  <si>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</si>
  <si>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</si>
  <si>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</si>
  <si>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</si>
  <si>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</si>
  <si>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</si>
  <si>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</si>
  <si>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</si>
  <si>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</si>
  <si>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</si>
  <si>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</si>
  <si>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</si>
  <si>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</si>
  <si>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</si>
  <si>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</si>
  <si>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</si>
  <si>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</si>
  <si>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</si>
  <si>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</si>
  <si>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</si>
  <si>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</si>
  <si>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</si>
  <si>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</si>
  <si>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</si>
  <si>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</si>
  <si>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</si>
  <si>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</si>
  <si>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</si>
  <si>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</si>
  <si>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</si>
  <si>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</si>
  <si>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</si>
  <si>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</si>
  <si>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</si>
  <si>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</si>
  <si>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</si>
  <si>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</si>
  <si>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</si>
  <si>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</si>
  <si>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</si>
  <si>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</si>
  <si>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</si>
  <si>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</si>
  <si>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</si>
  <si>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</si>
  <si>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</si>
  <si>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</si>
  <si>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</si>
  <si>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</si>
  <si>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</si>
  <si>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</si>
  <si>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</si>
  <si>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</si>
  <si>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</si>
  <si>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</si>
  <si>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</si>
  <si>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</si>
  <si>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</si>
  <si>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</si>
  <si>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</si>
  <si>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</si>
  <si>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</si>
  <si>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</si>
  <si>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</si>
  <si>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</si>
  <si>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</si>
  <si>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</si>
  <si>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</si>
  <si>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</si>
  <si>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</si>
  <si>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</si>
  <si>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</si>
  <si>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</si>
  <si>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</si>
  <si>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</si>
  <si>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</si>
  <si>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</si>
  <si>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</si>
  <si>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</si>
  <si>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</si>
  <si>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</si>
  <si>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</si>
  <si>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</si>
  <si>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</si>
  <si>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</si>
  <si>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</si>
  <si>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</si>
  <si>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</si>
  <si>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</si>
  <si>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</si>
  <si>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</si>
  <si>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</si>
  <si>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</si>
  <si>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</si>
  <si>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</si>
  <si>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</si>
  <si>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</si>
  <si>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</si>
  <si>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</si>
  <si>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</si>
  <si>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</si>
  <si>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</si>
  <si>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</si>
  <si>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</si>
  <si>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</si>
  <si>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</si>
  <si>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</si>
  <si>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</si>
  <si>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</si>
  <si>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</si>
  <si>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</si>
  <si>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</si>
  <si>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</si>
  <si>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</si>
  <si>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</si>
  <si>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</si>
  <si>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</si>
  <si>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</si>
  <si>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</si>
  <si>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</si>
  <si>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</si>
  <si>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</si>
  <si>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</si>
  <si>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</si>
  <si>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</si>
  <si>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</si>
  <si>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</si>
  <si>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</si>
  <si>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</si>
  <si>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</si>
  <si>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</si>
  <si>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</si>
  <si>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</si>
  <si>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</si>
  <si>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</si>
  <si>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</si>
  <si>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</si>
  <si>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</si>
  <si>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</si>
  <si>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</si>
  <si>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</si>
  <si>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</si>
  <si>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</si>
  <si>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</si>
  <si>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</si>
  <si>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</si>
  <si>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</si>
  <si>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</si>
  <si>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</si>
  <si>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</si>
  <si>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</si>
  <si>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</si>
  <si>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</si>
  <si>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</si>
  <si>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</si>
  <si>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</si>
  <si>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</si>
  <si>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</si>
  <si>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</si>
  <si>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</si>
  <si>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</si>
  <si>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</si>
  <si>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</si>
  <si>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</si>
  <si>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</si>
  <si>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</si>
  <si>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</si>
  <si>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</si>
  <si>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</si>
  <si>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</si>
  <si>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</si>
  <si>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</si>
  <si>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</si>
  <si>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</si>
  <si>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</si>
  <si>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</si>
  <si>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</si>
  <si>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</si>
  <si>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</si>
  <si>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</si>
  <si>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</si>
  <si>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</si>
  <si>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</si>
  <si>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</si>
  <si>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</si>
  <si>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</si>
  <si>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</si>
  <si>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</si>
  <si>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</si>
  <si>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</si>
  <si>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</si>
  <si>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</si>
  <si>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</si>
  <si>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</si>
  <si>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</si>
  <si>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</si>
  <si>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</si>
  <si>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</si>
  <si>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</si>
  <si>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</si>
  <si>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</si>
  <si>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</si>
  <si>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</si>
  <si>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</si>
  <si>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</si>
  <si>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</si>
  <si>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</si>
  <si>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</si>
  <si>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</si>
  <si>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</si>
  <si>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</si>
  <si>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</si>
  <si>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</si>
  <si>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</si>
  <si>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</si>
  <si>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</si>
  <si>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</si>
  <si>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</si>
  <si>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</si>
  <si>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</si>
  <si>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</si>
  <si>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</si>
  <si>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</si>
  <si>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</si>
  <si>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</si>
  <si>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</si>
  <si>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</si>
  <si>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</si>
  <si>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</si>
  <si>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</si>
  <si>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</si>
  <si>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</si>
  <si>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</si>
  <si>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</si>
  <si>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</si>
  <si>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</si>
  <si>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</si>
  <si>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</si>
  <si>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</si>
  <si>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</si>
  <si>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</si>
  <si>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</si>
  <si>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</si>
  <si>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</si>
  <si>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</si>
  <si>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</si>
  <si>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</si>
  <si>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</si>
  <si>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</si>
  <si>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</si>
  <si>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</si>
  <si>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</si>
  <si>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</si>
  <si>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</si>
  <si>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</si>
  <si>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</si>
  <si>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</si>
  <si>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</si>
  <si>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</si>
  <si>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</si>
  <si>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</si>
  <si>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</si>
  <si>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</si>
  <si>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</si>
  <si>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</si>
  <si>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</si>
  <si>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</si>
  <si>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</si>
  <si>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</si>
  <si>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</si>
  <si>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</si>
  <si>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</si>
  <si>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</si>
  <si>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</si>
  <si>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</si>
  <si>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</si>
  <si>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</si>
  <si>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</si>
  <si>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</si>
  <si>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</si>
  <si>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</si>
  <si>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</si>
  <si>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</si>
  <si>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</si>
  <si>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</si>
  <si>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</si>
  <si>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</si>
  <si>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</si>
  <si>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</si>
  <si>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</si>
  <si>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</si>
  <si>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</si>
  <si>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</si>
  <si>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</si>
  <si>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</si>
  <si>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</si>
  <si>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</si>
  <si>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</si>
  <si>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</si>
  <si>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</si>
  <si>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</si>
  <si>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</si>
  <si>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</si>
  <si>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</si>
  <si>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</si>
  <si>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</si>
  <si>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</si>
  <si>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</si>
  <si>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</si>
  <si>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</si>
  <si>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</si>
  <si>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</si>
  <si>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</si>
  <si>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</si>
  <si>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</si>
  <si>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</si>
  <si>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</si>
  <si>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</si>
  <si>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</si>
  <si>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</si>
  <si>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</si>
  <si>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</si>
  <si>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</si>
  <si>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</si>
  <si>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</si>
  <si>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</si>
  <si>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</si>
  <si>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</si>
  <si>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</si>
  <si>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</si>
  <si>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</si>
  <si>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</si>
  <si>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</si>
  <si>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</si>
  <si>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</si>
  <si>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</si>
  <si>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</si>
  <si>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</si>
  <si>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</si>
  <si>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</si>
  <si>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</si>
  <si>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</si>
  <si>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</si>
  <si>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</si>
  <si>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</si>
  <si>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</si>
  <si>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</si>
  <si>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</si>
  <si>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</si>
  <si>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</si>
  <si>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</si>
  <si>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</si>
  <si>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</si>
  <si>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</si>
  <si>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</si>
  <si>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</si>
  <si>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</si>
  <si>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</si>
  <si>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</si>
  <si>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</si>
  <si>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</si>
  <si>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</si>
  <si>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</si>
  <si>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</si>
  <si>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</si>
  <si>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</si>
  <si>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</si>
  <si>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</si>
  <si>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</si>
  <si>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</si>
  <si>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</si>
  <si>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</si>
  <si>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</si>
  <si>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</si>
  <si>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</si>
  <si>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</si>
  <si>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</si>
  <si>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</si>
  <si>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</si>
  <si>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</si>
  <si>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</si>
  <si>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</si>
  <si>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</si>
  <si>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</si>
  <si>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</si>
  <si>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</si>
  <si>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</si>
  <si>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</si>
  <si>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</si>
  <si>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</si>
  <si>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</si>
  <si>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</si>
  <si>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</si>
  <si>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</si>
  <si>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</si>
  <si>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</si>
  <si>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</si>
  <si>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</si>
  <si>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</si>
  <si>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</si>
  <si>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</si>
  <si>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</si>
  <si>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</si>
  <si>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</si>
  <si>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</si>
  <si>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</si>
  <si>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</si>
  <si>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</si>
  <si>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</si>
  <si>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</si>
  <si>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</si>
  <si>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</si>
  <si>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</si>
  <si>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</si>
  <si>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</si>
  <si>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</si>
  <si>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</si>
  <si>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</si>
  <si>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</si>
  <si>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</si>
  <si>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</si>
  <si>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</si>
  <si>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</si>
  <si>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</si>
  <si>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</si>
  <si>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</si>
  <si>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</si>
  <si>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</si>
  <si>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</si>
  <si>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</si>
  <si>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</si>
  <si>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</si>
  <si>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</si>
  <si>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</si>
  <si>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</si>
  <si>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</si>
  <si>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</si>
  <si>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</si>
  <si>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</si>
  <si>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</si>
  <si>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</si>
  <si>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</si>
  <si>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</si>
  <si>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</si>
  <si>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</si>
  <si>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</si>
  <si>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</si>
  <si>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</si>
  <si>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</si>
  <si>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</si>
  <si>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</si>
  <si>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</si>
  <si>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</si>
  <si>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</si>
  <si>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</si>
  <si>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</si>
  <si>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</si>
  <si>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</si>
  <si>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</si>
  <si>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</si>
  <si>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</si>
  <si>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</si>
  <si>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</si>
  <si>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</si>
  <si>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</si>
  <si>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</si>
  <si>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</si>
  <si>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</si>
  <si>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</si>
  <si>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</si>
  <si>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</si>
  <si>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</si>
  <si>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</si>
  <si>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</si>
  <si>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</si>
  <si>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</si>
  <si>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</si>
  <si>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</si>
  <si>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</si>
  <si>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</si>
  <si>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</si>
  <si>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</si>
  <si>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</si>
  <si>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</si>
  <si>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</si>
  <si>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</si>
  <si>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</si>
  <si>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</si>
  <si>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</si>
  <si>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</si>
  <si>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</si>
  <si>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</si>
  <si>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</si>
  <si>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</si>
  <si>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</si>
  <si>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</si>
  <si>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</si>
  <si>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</si>
  <si>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</si>
  <si>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</si>
  <si>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</si>
  <si>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</si>
  <si>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</si>
  <si>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</si>
  <si>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</si>
  <si>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</si>
  <si>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</si>
  <si>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</si>
  <si>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</si>
  <si>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</si>
  <si>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</si>
  <si>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</si>
  <si>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</si>
  <si>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</si>
  <si>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</si>
  <si>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</si>
  <si>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</si>
  <si>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</si>
  <si>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</si>
  <si>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</si>
  <si>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</si>
  <si>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</si>
  <si>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</si>
  <si>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</si>
  <si>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</si>
  <si>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</si>
  <si>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</si>
  <si>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</si>
  <si>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</si>
  <si>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</si>
  <si>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</si>
  <si>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</si>
  <si>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</si>
  <si>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</si>
  <si>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</si>
  <si>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</si>
  <si>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</si>
  <si>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</si>
  <si>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</si>
  <si>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</si>
  <si>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</si>
  <si>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</si>
  <si>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</si>
  <si>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</si>
  <si>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</si>
  <si>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</si>
  <si>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</si>
  <si>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</si>
  <si>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</si>
  <si>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</si>
  <si>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</si>
  <si>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</si>
  <si>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</si>
  <si>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</si>
  <si>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</si>
  <si>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</si>
  <si>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</si>
  <si>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</si>
  <si>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</si>
  <si>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</si>
  <si>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</si>
  <si>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</si>
  <si>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</si>
  <si>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</si>
  <si>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</si>
  <si>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</si>
  <si>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</si>
  <si>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</si>
  <si>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</si>
  <si>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</si>
  <si>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</si>
  <si>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</si>
  <si>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</si>
  <si>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</si>
  <si>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</si>
  <si>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</si>
  <si>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</si>
  <si>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</si>
  <si>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</si>
  <si>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</si>
  <si>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</si>
  <si>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</si>
  <si>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</si>
  <si>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</si>
  <si>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</si>
  <si>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</si>
  <si>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</si>
  <si>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</si>
  <si>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</si>
  <si>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</si>
  <si>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</si>
  <si>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</si>
  <si>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</si>
  <si>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</si>
  <si>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</si>
  <si>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</si>
  <si>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</si>
  <si>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</si>
  <si>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</si>
  <si>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</si>
  <si>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</si>
  <si>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</si>
  <si>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</si>
  <si>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</si>
  <si>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</si>
  <si>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</si>
  <si>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</si>
  <si>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</si>
  <si>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</si>
  <si>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</si>
  <si>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</si>
  <si>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</si>
  <si>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</si>
  <si>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</si>
  <si>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</si>
  <si>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</si>
  <si>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</si>
  <si>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</si>
  <si>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</si>
  <si>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</si>
  <si>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</si>
  <si>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</si>
  <si>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</si>
  <si>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</si>
  <si>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</si>
  <si>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</si>
  <si>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</si>
  <si>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</si>
  <si>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</si>
  <si>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</si>
  <si>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</si>
  <si>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</si>
  <si>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</si>
  <si>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</si>
  <si>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</si>
  <si>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</si>
  <si>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</si>
  <si>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</si>
  <si>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</si>
  <si>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</si>
  <si>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</si>
  <si>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</si>
  <si>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</si>
  <si>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</si>
  <si>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</si>
  <si>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</si>
  <si>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</si>
  <si>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</si>
  <si>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</si>
  <si>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</si>
  <si>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</si>
  <si>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</si>
  <si>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</si>
  <si>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</si>
  <si>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</si>
  <si>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</si>
  <si>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</si>
  <si>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</si>
  <si>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</si>
  <si>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</si>
  <si>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</si>
  <si>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</si>
  <si>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</si>
  <si>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</si>
  <si>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</si>
  <si>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</si>
  <si>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</si>
  <si>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</si>
  <si>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</si>
  <si>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</si>
  <si>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</si>
  <si>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</si>
  <si>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</si>
  <si>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</si>
  <si>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</si>
  <si>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</si>
  <si>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</si>
  <si>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</si>
  <si>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</si>
  <si>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</si>
  <si>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</si>
  <si>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</si>
  <si>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</si>
  <si>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</si>
  <si>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</si>
  <si>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</si>
  <si>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</si>
  <si>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</si>
  <si>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</si>
  <si>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</si>
  <si>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</si>
  <si>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</si>
  <si>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</si>
  <si>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</si>
  <si>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</si>
  <si>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</si>
  <si>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</si>
  <si>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</si>
  <si>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</si>
  <si>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</si>
  <si>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</si>
  <si>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</si>
  <si>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</si>
  <si>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</si>
  <si>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</si>
  <si>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</si>
  <si>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</si>
  <si>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</si>
  <si>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</si>
  <si>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</si>
  <si>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</si>
  <si>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</si>
  <si>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</si>
  <si>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</si>
  <si>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</si>
  <si>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</si>
  <si>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</si>
  <si>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</si>
  <si>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</si>
  <si>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</si>
  <si>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</si>
  <si>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</si>
  <si>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</si>
  <si>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</si>
  <si>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</si>
  <si>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</si>
  <si>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</si>
  <si>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</si>
  <si>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</si>
  <si>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</si>
  <si>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</si>
  <si>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</si>
  <si>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</si>
  <si>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</si>
  <si>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</si>
  <si>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</si>
  <si>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</si>
  <si>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</si>
  <si>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</si>
  <si>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</si>
  <si>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</si>
  <si>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</si>
  <si>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</si>
  <si>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</si>
  <si>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</si>
  <si>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</si>
  <si>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</si>
  <si>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</si>
  <si>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</si>
  <si>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</si>
  <si>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</si>
  <si>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</si>
  <si>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</si>
  <si>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</si>
  <si>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</si>
  <si>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</si>
  <si>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</si>
  <si>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</si>
  <si>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</si>
  <si>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</si>
  <si>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</si>
  <si>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</si>
  <si>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</si>
  <si>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</si>
  <si>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</si>
  <si>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</si>
  <si>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</si>
  <si>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</si>
  <si>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</si>
  <si>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</si>
  <si>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</si>
  <si>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</si>
  <si>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</si>
  <si>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</si>
  <si>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</si>
  <si>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</si>
  <si>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</si>
  <si>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</si>
  <si>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</si>
  <si>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</si>
  <si>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</si>
  <si>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</si>
  <si>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</si>
  <si>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</si>
  <si>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</si>
  <si>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</si>
  <si>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</si>
  <si>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</si>
  <si>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</si>
  <si>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</si>
  <si>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</si>
  <si>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</si>
  <si>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</si>
  <si>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</si>
  <si>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</si>
  <si>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</si>
  <si>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</si>
  <si>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</si>
  <si>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</si>
  <si>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</si>
  <si>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</si>
  <si>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</si>
  <si>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</si>
  <si>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</si>
  <si>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</si>
  <si>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</si>
  <si>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</si>
  <si>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</si>
  <si>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</si>
  <si>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</si>
  <si>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</si>
  <si>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</si>
  <si>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</si>
  <si>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</si>
  <si>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</si>
  <si>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</si>
  <si>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</si>
  <si>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</si>
  <si>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</si>
  <si>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</si>
  <si>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</si>
  <si>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</si>
  <si>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</si>
  <si>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</si>
  <si>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</si>
  <si>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</si>
  <si>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</si>
  <si>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</si>
  <si>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</si>
  <si>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</si>
  <si>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</si>
  <si>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</si>
  <si>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</si>
  <si>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</si>
  <si>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</si>
  <si>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</si>
  <si>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</si>
  <si>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</si>
  <si>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</si>
  <si>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</si>
  <si>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</si>
  <si>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</si>
  <si>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</si>
  <si>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</si>
  <si>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</si>
  <si>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</si>
  <si>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</si>
  <si>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</si>
  <si>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</si>
  <si>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</si>
  <si>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</si>
  <si>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</si>
  <si>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</si>
  <si>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</si>
  <si>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</si>
  <si>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</si>
  <si>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</si>
  <si>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</si>
  <si>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</si>
  <si>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</si>
  <si>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</si>
  <si>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</si>
  <si>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</si>
  <si>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</si>
  <si>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</si>
  <si>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</si>
  <si>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</si>
  <si>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</si>
  <si>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</si>
  <si>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</si>
  <si>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</si>
  <si>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</si>
  <si>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</si>
  <si>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</si>
  <si>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</si>
  <si>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</si>
  <si>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</si>
  <si>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</si>
  <si>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</si>
  <si>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</si>
  <si>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</si>
  <si>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</si>
  <si>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</si>
  <si>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</si>
  <si>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</si>
  <si>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</si>
  <si>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</si>
  <si>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</si>
  <si>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</si>
  <si>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</si>
  <si>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</si>
  <si>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</si>
  <si>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</si>
  <si>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</si>
  <si>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</si>
  <si>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</si>
  <si>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</si>
  <si>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</si>
  <si>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</si>
  <si>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</si>
  <si>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</si>
  <si>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</si>
  <si>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</si>
  <si>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</si>
  <si>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</si>
  <si>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</si>
  <si>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</si>
  <si>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</si>
  <si>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</si>
  <si>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</si>
  <si>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</si>
  <si>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</si>
  <si>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</si>
  <si>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</si>
  <si>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</si>
  <si>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</si>
  <si>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</si>
  <si>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</si>
  <si>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</si>
  <si>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</si>
  <si>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</si>
  <si>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</si>
  <si>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</si>
  <si>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</si>
  <si>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</si>
  <si>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</si>
  <si>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</si>
  <si>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</si>
  <si>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</si>
  <si>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</si>
  <si>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</si>
  <si>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</si>
  <si>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</si>
  <si>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</si>
  <si>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</si>
  <si>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</si>
  <si>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</si>
  <si>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</si>
  <si>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</si>
  <si>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</si>
  <si>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</si>
  <si>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</si>
  <si>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</si>
  <si>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</si>
  <si>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</si>
  <si>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</si>
  <si>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</si>
  <si>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</si>
  <si>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</si>
  <si>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</si>
  <si>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</si>
  <si>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</si>
  <si>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</si>
  <si>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</si>
  <si>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</si>
  <si>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</si>
  <si>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</si>
  <si>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</si>
  <si>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</si>
  <si>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</si>
  <si>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</si>
  <si>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</si>
  <si>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</si>
  <si>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</si>
  <si>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</si>
  <si>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</si>
  <si>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</si>
  <si>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</si>
  <si>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</si>
  <si>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</si>
  <si>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</si>
  <si>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</si>
  <si>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</si>
  <si>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</si>
  <si>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</si>
  <si>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</si>
  <si>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</si>
  <si>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</si>
  <si>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</si>
  <si>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</si>
  <si>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</si>
  <si>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</si>
  <si>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</si>
  <si>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</si>
  <si>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</si>
  <si>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</si>
  <si>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</si>
  <si>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</si>
  <si>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</si>
  <si>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</si>
  <si>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</si>
  <si>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</si>
  <si>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</si>
  <si>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</si>
  <si>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</si>
  <si>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</si>
  <si>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</si>
  <si>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</si>
  <si>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</si>
  <si>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</si>
  <si>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</si>
  <si>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</si>
  <si>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</si>
  <si>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</si>
  <si>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</si>
  <si>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</si>
  <si>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</si>
  <si>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</si>
  <si>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</si>
  <si>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</si>
  <si>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</si>
  <si>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</si>
  <si>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</si>
  <si>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</si>
  <si>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</si>
  <si>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</si>
  <si>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</si>
  <si>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</si>
  <si>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</si>
  <si>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</si>
  <si>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</si>
  <si>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</si>
  <si>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</si>
  <si>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</si>
  <si>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</si>
  <si>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</si>
  <si>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</si>
  <si>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</si>
  <si>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</si>
  <si>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</si>
  <si>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</si>
  <si>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</si>
  <si>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</si>
  <si>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</si>
  <si>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</si>
  <si>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</si>
  <si>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</si>
  <si>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</si>
  <si>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</si>
  <si>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</si>
  <si>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</si>
  <si>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</si>
  <si>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</si>
  <si>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</si>
  <si>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</si>
  <si>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</si>
  <si>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</si>
  <si>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</si>
  <si>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</si>
  <si>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</si>
  <si>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</si>
  <si>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</si>
  <si>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</si>
  <si>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</si>
  <si>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</si>
  <si>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</si>
  <si>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</si>
  <si>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</si>
  <si>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</si>
  <si>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</si>
  <si>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</si>
  <si>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</si>
  <si>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</si>
  <si>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</si>
  <si>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</si>
  <si>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</si>
  <si>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</si>
  <si>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</si>
  <si>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</si>
  <si>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</si>
  <si>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</si>
  <si>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</si>
  <si>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</si>
  <si>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</si>
  <si>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</si>
  <si>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</si>
  <si>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</si>
  <si>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</si>
  <si>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</si>
  <si>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</si>
  <si>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</si>
  <si>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</si>
  <si>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</si>
  <si>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</si>
  <si>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</si>
  <si>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</si>
  <si>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</si>
  <si>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</si>
  <si>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</si>
  <si>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</si>
  <si>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</si>
  <si>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</si>
  <si>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</si>
  <si>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</si>
  <si>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</si>
  <si>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</si>
  <si>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</si>
  <si>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</si>
  <si>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</si>
  <si>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</si>
  <si>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</si>
  <si>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</si>
  <si>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</si>
  <si>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</si>
  <si>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</si>
  <si>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</si>
  <si>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</si>
  <si>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</si>
  <si>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</si>
  <si>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</si>
  <si>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</si>
  <si>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</si>
  <si>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</si>
  <si>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</si>
  <si>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</si>
  <si>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</si>
  <si>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</si>
  <si>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</si>
  <si>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</si>
  <si>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</si>
  <si>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</si>
  <si>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</si>
  <si>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</si>
  <si>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</si>
  <si>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</si>
  <si>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</si>
  <si>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</si>
  <si>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</si>
  <si>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</si>
  <si>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</si>
  <si>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</si>
  <si>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</si>
  <si>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</si>
  <si>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</si>
  <si>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</si>
  <si>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</si>
  <si>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</si>
  <si>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</si>
  <si>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</si>
  <si>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</si>
  <si>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</si>
  <si>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</si>
  <si>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</si>
  <si>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</si>
  <si>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</si>
  <si>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</si>
  <si>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</si>
  <si>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</si>
  <si>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</si>
  <si>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</si>
  <si>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</si>
  <si>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</si>
  <si>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</si>
  <si>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</si>
  <si>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</si>
  <si>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</si>
  <si>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</si>
  <si>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</si>
  <si>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</si>
  <si>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</si>
  <si>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</si>
  <si>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</si>
  <si>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</si>
  <si>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</si>
  <si>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</si>
  <si>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</si>
  <si>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</si>
  <si>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</si>
  <si>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</si>
  <si>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</si>
  <si>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</si>
  <si>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</si>
  <si>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</si>
  <si>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</si>
  <si>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</si>
  <si>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</si>
  <si>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</si>
  <si>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</si>
  <si>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</si>
  <si>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</si>
  <si>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</si>
  <si>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</si>
  <si>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</si>
  <si>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</si>
  <si>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</si>
  <si>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</si>
  <si>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</si>
  <si>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</si>
  <si>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</si>
  <si>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</si>
  <si>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</si>
  <si>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</si>
  <si>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</si>
  <si>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</si>
  <si>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</si>
  <si>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</si>
  <si>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</si>
  <si>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</si>
  <si>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</si>
  <si>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</si>
  <si>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</si>
  <si>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</si>
  <si>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</si>
  <si>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</si>
  <si>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</si>
  <si>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</si>
  <si>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</si>
  <si>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</si>
  <si>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</si>
  <si>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</si>
  <si>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</si>
  <si>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</si>
  <si>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</si>
  <si>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</si>
  <si>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</si>
  <si>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</si>
  <si>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</si>
  <si>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</si>
  <si>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</si>
  <si>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</si>
  <si>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</si>
  <si>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</si>
  <si>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</si>
  <si>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</si>
  <si>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</si>
  <si>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</si>
  <si>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</si>
  <si>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</si>
  <si>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</si>
  <si>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</si>
  <si>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</si>
  <si>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</si>
  <si>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</si>
  <si>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</si>
  <si>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</si>
  <si>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</si>
  <si>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</si>
  <si>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</si>
  <si>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</si>
  <si>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</si>
  <si>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</si>
  <si>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</si>
  <si>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</si>
  <si>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</si>
  <si>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</si>
  <si>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</si>
  <si>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</si>
  <si>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</si>
  <si>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</si>
  <si>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</si>
  <si>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</si>
  <si>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</si>
  <si>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</si>
  <si>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</si>
  <si>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</si>
  <si>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</si>
  <si>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</si>
  <si>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</si>
  <si>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</si>
  <si>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</si>
  <si>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</si>
  <si>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</si>
  <si>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</si>
  <si>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</si>
  <si>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</si>
  <si>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</si>
  <si>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</si>
  <si>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</si>
  <si>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</si>
  <si>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</si>
  <si>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</si>
  <si>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</si>
  <si>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</si>
  <si>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</si>
  <si>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</si>
  <si>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</si>
  <si>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</si>
  <si>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</si>
  <si>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</si>
  <si>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</si>
  <si>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</si>
  <si>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</si>
  <si>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</si>
  <si>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</si>
  <si>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</si>
  <si>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</si>
  <si>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</si>
  <si>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</si>
  <si>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</si>
  <si>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</si>
  <si>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</si>
  <si>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</si>
  <si>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</si>
  <si>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</si>
  <si>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</si>
  <si>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</si>
  <si>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</si>
  <si>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</si>
  <si>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</si>
  <si>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</si>
  <si>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</si>
  <si>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</si>
  <si>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</si>
  <si>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</si>
  <si>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</si>
  <si>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</si>
  <si>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</si>
  <si>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</si>
  <si>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</si>
  <si>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</si>
  <si>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</si>
  <si>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</si>
  <si>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</si>
  <si>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</si>
  <si>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</si>
  <si>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</si>
  <si>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</si>
  <si>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</si>
  <si>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</si>
  <si>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</si>
  <si>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</si>
  <si>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</si>
  <si>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</si>
  <si>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</si>
  <si>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</si>
  <si>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</si>
  <si>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</si>
  <si>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</si>
  <si>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</si>
  <si>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</si>
  <si>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</si>
  <si>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</si>
  <si>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</si>
  <si>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</si>
  <si>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</si>
  <si>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</si>
  <si>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</si>
  <si>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</si>
  <si>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</si>
  <si>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</si>
  <si>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</si>
  <si>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</si>
  <si>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</si>
  <si>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</si>
  <si>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</si>
  <si>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</si>
  <si>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</si>
  <si>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</si>
  <si>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</si>
  <si>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</si>
  <si>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</si>
  <si>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</si>
  <si>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</si>
  <si>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</si>
  <si>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</si>
  <si>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</si>
  <si>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</si>
  <si>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</si>
  <si>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</si>
  <si>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</si>
  <si>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</si>
  <si>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</si>
  <si>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</si>
  <si>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</si>
  <si>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</si>
  <si>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</si>
  <si>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</si>
  <si>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</si>
  <si>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</si>
  <si>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</si>
  <si>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</si>
  <si>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</si>
  <si>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</si>
  <si>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</si>
  <si>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</si>
  <si>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</si>
  <si>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</si>
  <si>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</si>
  <si>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</si>
  <si>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</si>
  <si>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</si>
  <si>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</si>
  <si>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</si>
  <si>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</si>
  <si>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</si>
  <si>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</si>
  <si>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</si>
  <si>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</si>
  <si>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</si>
  <si>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</si>
  <si>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</si>
  <si>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</si>
  <si>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</si>
  <si>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</si>
  <si>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</si>
  <si>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</si>
  <si>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</si>
  <si>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</si>
  <si>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</si>
  <si>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</si>
  <si>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</si>
  <si>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</si>
  <si>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</si>
  <si>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</si>
  <si>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</si>
  <si>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</si>
  <si>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</si>
  <si>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</si>
  <si>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</si>
  <si>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</si>
  <si>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</si>
  <si>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</si>
  <si>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</si>
  <si>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</si>
  <si>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</si>
  <si>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</si>
  <si>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</si>
  <si>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</si>
  <si>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</si>
  <si>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</si>
  <si>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</si>
  <si>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</si>
  <si>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</si>
  <si>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</si>
  <si>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</si>
  <si>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</si>
  <si>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</si>
  <si>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</si>
  <si>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</si>
  <si>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</si>
  <si>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</si>
  <si>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</si>
  <si>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</si>
  <si>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</si>
  <si>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</si>
  <si>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</si>
  <si>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</si>
  <si>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</si>
  <si>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</si>
  <si>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</si>
  <si>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</si>
  <si>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</si>
  <si>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</si>
  <si>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</si>
  <si>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</si>
  <si>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</si>
  <si>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</si>
  <si>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</si>
  <si>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</si>
  <si>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</si>
  <si>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</si>
  <si>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</si>
  <si>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</si>
  <si>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</si>
  <si>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</si>
  <si>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</si>
  <si>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</si>
  <si>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</si>
  <si>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</si>
  <si>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</si>
  <si>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</si>
  <si>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</si>
  <si>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</si>
  <si>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</si>
  <si>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</si>
  <si>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</si>
  <si>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</si>
  <si>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</si>
  <si>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</si>
  <si>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</si>
  <si>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</si>
  <si>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</si>
  <si>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</si>
  <si>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</si>
  <si>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</si>
  <si>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</si>
  <si>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</si>
  <si>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</si>
  <si>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</si>
  <si>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</si>
  <si>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</si>
  <si>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</si>
  <si>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</si>
  <si>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</si>
  <si>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</si>
  <si>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</si>
  <si>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</si>
  <si>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</si>
  <si>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</si>
  <si>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</si>
  <si>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</si>
  <si>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</si>
  <si>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</si>
  <si>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</si>
  <si>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</si>
  <si>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</si>
  <si>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</si>
  <si>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</si>
  <si>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</si>
  <si>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</si>
  <si>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</si>
  <si>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</si>
  <si>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</si>
  <si>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</si>
  <si>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</si>
  <si>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</si>
  <si>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</si>
  <si>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</si>
  <si>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</si>
  <si>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</si>
  <si>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</si>
  <si>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</si>
  <si>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</si>
  <si>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</si>
  <si>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</si>
  <si>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</si>
  <si>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</si>
  <si>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</si>
  <si>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</si>
  <si>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</si>
  <si>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</si>
  <si>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</si>
  <si>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</si>
  <si>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</si>
  <si>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</si>
  <si>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</si>
  <si>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</si>
  <si>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</si>
  <si>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</si>
  <si>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</si>
  <si>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</si>
  <si>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</si>
  <si>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</si>
  <si>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</si>
  <si>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</si>
  <si>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</si>
  <si>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</si>
  <si>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</si>
  <si>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</si>
  <si>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</si>
  <si>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</si>
  <si>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</si>
  <si>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</si>
  <si>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</si>
  <si>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</si>
  <si>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</si>
  <si>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</si>
  <si>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</si>
  <si>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</si>
  <si>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</si>
  <si>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</si>
  <si>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</si>
  <si>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</si>
  <si>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</si>
  <si>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</si>
  <si>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</si>
  <si>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</si>
  <si>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</si>
  <si>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</si>
  <si>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</si>
  <si>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</si>
  <si>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</si>
  <si>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</si>
  <si>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</si>
  <si>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</si>
  <si>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</si>
  <si>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</si>
  <si>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</si>
  <si>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</si>
  <si>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</si>
  <si>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</si>
  <si>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</si>
  <si>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</si>
  <si>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</si>
  <si>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</si>
  <si>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</si>
  <si>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</si>
  <si>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</si>
  <si>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</si>
  <si>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</si>
  <si>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</si>
  <si>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</si>
  <si>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</si>
  <si>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</si>
  <si>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</si>
  <si>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</si>
  <si>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</si>
  <si>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</si>
  <si>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</si>
  <si>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</si>
  <si>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</si>
  <si>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</si>
  <si>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</si>
  <si>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</si>
  <si>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</si>
  <si>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</si>
  <si>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</si>
  <si>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</si>
  <si>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</si>
  <si>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</si>
  <si>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</si>
  <si>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</si>
  <si>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</si>
  <si>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</si>
  <si>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</si>
  <si>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</si>
  <si>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</si>
  <si>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</si>
  <si>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</si>
  <si>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</si>
  <si>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</si>
  <si>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</si>
  <si>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</si>
  <si>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</si>
  <si>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</si>
  <si>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</si>
  <si>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</si>
  <si>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</si>
  <si>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</si>
  <si>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</si>
  <si>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</si>
  <si>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</si>
  <si>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</si>
  <si>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</si>
  <si>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</si>
  <si>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</si>
  <si>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</si>
  <si>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</si>
  <si>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</si>
  <si>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</si>
  <si>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</si>
  <si>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</si>
  <si>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</si>
  <si>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</si>
  <si>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</si>
  <si>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</si>
  <si>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</si>
  <si>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</si>
  <si>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</si>
  <si>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</si>
  <si>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</si>
  <si>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</si>
  <si>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</si>
  <si>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</si>
  <si>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</si>
  <si>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</si>
  <si>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</si>
  <si>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</si>
  <si>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</si>
  <si>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</si>
  <si>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</si>
  <si>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</si>
  <si>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</si>
  <si>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</si>
  <si>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</si>
  <si>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</si>
  <si>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</si>
  <si>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</si>
  <si>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</si>
  <si>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</si>
  <si>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</si>
  <si>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</si>
  <si>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</si>
  <si>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</si>
  <si>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</si>
  <si>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</si>
  <si>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</si>
  <si>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</si>
  <si>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</si>
  <si>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</si>
  <si>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</si>
  <si>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</si>
  <si>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</si>
  <si>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</si>
  <si>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</si>
  <si>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</si>
  <si>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</si>
  <si>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</si>
  <si>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</si>
  <si>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</si>
  <si>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</si>
  <si>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</si>
  <si>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</si>
  <si>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</si>
  <si>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</si>
  <si>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</si>
  <si>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</si>
  <si>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</si>
  <si>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</si>
  <si>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</si>
  <si>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</si>
  <si>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</si>
  <si>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</si>
  <si>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</si>
  <si>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</si>
  <si>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</si>
  <si>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</si>
  <si>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</si>
  <si>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</si>
  <si>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</si>
  <si>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</si>
  <si>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</si>
  <si>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</si>
  <si>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</si>
  <si>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</si>
  <si>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</si>
  <si>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</si>
  <si>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</si>
  <si>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</si>
  <si>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</si>
  <si>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</si>
  <si>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</si>
  <si>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</si>
  <si>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</si>
  <si>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</si>
  <si>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</si>
  <si>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</si>
  <si>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</si>
  <si>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</si>
  <si>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</si>
  <si>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</si>
  <si>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</si>
  <si>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</si>
  <si>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</si>
  <si>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</si>
  <si>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</si>
  <si>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</si>
  <si>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</si>
  <si>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</si>
  <si>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</si>
  <si>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</si>
  <si>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</si>
  <si>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</si>
  <si>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</si>
  <si>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</si>
  <si>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</si>
  <si>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</si>
  <si>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</si>
  <si>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</si>
  <si>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</si>
  <si>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</si>
  <si>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</si>
  <si>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</si>
  <si>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</si>
  <si>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</si>
  <si>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</si>
  <si>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</si>
  <si>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</si>
  <si>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</si>
  <si>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</si>
  <si>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</si>
  <si>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</si>
  <si>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</si>
  <si>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</si>
  <si>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</si>
  <si>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</si>
  <si>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</si>
  <si>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</si>
  <si>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</si>
  <si>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</si>
  <si>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</si>
  <si>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</si>
  <si>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</si>
  <si>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</si>
  <si>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</si>
  <si>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</si>
  <si>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</si>
  <si>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</si>
  <si>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</si>
  <si>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</si>
  <si>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</si>
  <si>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</si>
  <si>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</si>
  <si>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</si>
  <si>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</si>
  <si>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</si>
  <si>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</si>
  <si>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</si>
  <si>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</si>
  <si>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</si>
  <si>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</si>
  <si>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</si>
  <si>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</si>
  <si>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</si>
  <si>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</si>
  <si>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</si>
  <si>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</si>
  <si>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</si>
  <si>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</si>
  <si>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</si>
  <si>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</si>
  <si>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</si>
  <si>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</si>
  <si>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</si>
  <si>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</si>
  <si>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</si>
  <si>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</si>
  <si>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</si>
  <si>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</si>
  <si>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</si>
  <si>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</si>
  <si>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</si>
  <si>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</si>
  <si>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</si>
  <si>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</si>
  <si>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</si>
  <si>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</si>
  <si>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</si>
  <si>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</si>
  <si>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</si>
  <si>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</si>
  <si>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</si>
  <si>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</si>
  <si>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</si>
  <si>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</si>
  <si>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</si>
  <si>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</si>
  <si>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</si>
  <si>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</si>
  <si>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</si>
  <si>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</si>
  <si>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</si>
  <si>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</si>
  <si>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</si>
  <si>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</si>
  <si>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</si>
  <si>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</si>
  <si>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</si>
  <si>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</si>
  <si>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</si>
  <si>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</si>
  <si>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</si>
  <si>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</si>
  <si>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</si>
  <si>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</si>
  <si>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</si>
  <si>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</si>
  <si>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</si>
  <si>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</si>
  <si>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</si>
  <si>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</si>
  <si>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</si>
  <si>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</si>
  <si>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</si>
  <si>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</si>
  <si>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</si>
  <si>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</si>
  <si>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</si>
  <si>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</si>
  <si>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</si>
  <si>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</si>
  <si>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</si>
  <si>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</si>
  <si>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</si>
  <si>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</si>
  <si>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</si>
  <si>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</si>
  <si>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</si>
  <si>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</si>
  <si>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</si>
  <si>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</si>
  <si>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</si>
  <si>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</si>
  <si>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</si>
  <si>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</si>
  <si>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</si>
  <si>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</si>
  <si>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</si>
  <si>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</si>
  <si>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</si>
  <si>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</si>
  <si>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</si>
  <si>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</si>
  <si>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</si>
  <si>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</si>
  <si>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</si>
  <si>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</si>
  <si>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</si>
  <si>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</si>
  <si>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</si>
  <si>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</si>
  <si>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</si>
  <si>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</si>
  <si>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</si>
  <si>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</si>
  <si>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</si>
  <si>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</si>
  <si>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</si>
  <si>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</si>
  <si>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</si>
  <si>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</si>
  <si>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</si>
  <si>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</si>
  <si>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</si>
  <si>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</si>
  <si>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</si>
  <si>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</si>
  <si>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</si>
  <si>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</si>
  <si>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</si>
  <si>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</si>
  <si>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</si>
  <si>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</si>
  <si>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</si>
  <si>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</si>
  <si>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</si>
  <si>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</si>
  <si>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</si>
  <si>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</si>
  <si>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</si>
  <si>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</si>
  <si>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</si>
  <si>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</si>
  <si>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</si>
  <si>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</si>
  <si>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</si>
  <si>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</si>
  <si>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</si>
  <si>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</si>
  <si>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</si>
  <si>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</si>
  <si>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</si>
  <si>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</si>
  <si>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</si>
  <si>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</si>
  <si>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</si>
  <si>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</si>
  <si>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</si>
  <si>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</si>
  <si>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</si>
  <si>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</si>
  <si>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</si>
  <si>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</si>
  <si>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</si>
  <si>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</si>
  <si>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</si>
  <si>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</si>
  <si>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</si>
  <si>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</si>
  <si>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</si>
  <si>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</si>
  <si>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</si>
  <si>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</si>
  <si>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</si>
  <si>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</si>
  <si>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</si>
  <si>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</si>
  <si>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</si>
  <si>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</si>
  <si>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</si>
  <si>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</si>
  <si>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</si>
  <si>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</si>
  <si>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</si>
  <si>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</si>
  <si>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</si>
  <si>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</si>
  <si>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</si>
  <si>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</si>
  <si>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</si>
  <si>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</si>
  <si>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</si>
  <si>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</si>
  <si>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</si>
  <si>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</si>
  <si>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</si>
  <si>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</si>
  <si>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</si>
  <si>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</si>
  <si>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</si>
  <si>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</si>
  <si>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</si>
  <si>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</si>
  <si>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</si>
  <si>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</si>
  <si>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</si>
  <si>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</si>
  <si>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</si>
  <si>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</si>
  <si>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</si>
  <si>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</si>
  <si>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</si>
  <si>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</si>
  <si>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</si>
  <si>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</si>
  <si>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</si>
  <si>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</si>
  <si>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</si>
  <si>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</si>
  <si>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</si>
  <si>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</si>
  <si>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</si>
  <si>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</si>
  <si>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</si>
  <si>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</si>
  <si>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</si>
  <si>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</si>
  <si>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</si>
  <si>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</si>
  <si>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</si>
  <si>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</si>
  <si>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</si>
  <si>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</si>
  <si>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</si>
  <si>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</si>
  <si>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</si>
  <si>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</si>
  <si>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</si>
  <si>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</si>
  <si>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</si>
  <si>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</si>
  <si>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</si>
  <si>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</si>
  <si>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</si>
  <si>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</si>
  <si>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</si>
  <si>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</si>
  <si>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</si>
  <si>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</si>
  <si>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</si>
  <si>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</si>
  <si>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</si>
  <si>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</si>
  <si>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</si>
  <si>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</si>
  <si>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</si>
  <si>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</si>
  <si>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</si>
  <si>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</si>
  <si>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</si>
  <si>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</si>
  <si>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</si>
  <si>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</si>
  <si>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</si>
  <si>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</si>
  <si>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</si>
  <si>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</si>
  <si>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</si>
  <si>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</si>
  <si>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</si>
  <si>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</si>
  <si>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</si>
  <si>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</si>
  <si>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</si>
  <si>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</si>
  <si>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</si>
  <si>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</si>
  <si>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</si>
  <si>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</si>
  <si>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</si>
  <si>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</si>
  <si>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</si>
  <si>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</si>
  <si>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</si>
  <si>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</si>
  <si>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</si>
  <si>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</si>
  <si>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</si>
  <si>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</si>
  <si>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</si>
  <si>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</si>
  <si>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</si>
  <si>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</si>
  <si>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</si>
  <si>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</si>
  <si>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</si>
  <si>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</si>
  <si>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</si>
  <si>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</si>
  <si>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</si>
  <si>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</si>
  <si>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</si>
  <si>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</si>
  <si>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</si>
  <si>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</si>
  <si>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</si>
  <si>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</si>
  <si>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</si>
  <si>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</si>
  <si>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</si>
  <si>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</si>
  <si>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</si>
  <si>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</si>
  <si>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</si>
  <si>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</si>
  <si>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</si>
  <si>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</si>
  <si>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</si>
  <si>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</si>
  <si>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</si>
  <si>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</si>
  <si>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</si>
  <si>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</si>
  <si>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</si>
  <si>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</si>
  <si>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</si>
  <si>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</si>
  <si>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</si>
  <si>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</si>
  <si>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</si>
  <si>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</si>
  <si>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</si>
  <si>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</si>
  <si>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</si>
  <si>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</si>
  <si>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</si>
  <si>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</si>
  <si>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</si>
  <si>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</si>
  <si>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</si>
  <si>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</si>
  <si>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</si>
  <si>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</si>
  <si>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</si>
  <si>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</si>
  <si>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</si>
  <si>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</si>
  <si>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</si>
  <si>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</si>
  <si>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</si>
  <si>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</si>
  <si>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</si>
  <si>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</si>
  <si>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</si>
  <si>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</si>
  <si>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</si>
  <si>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</si>
  <si>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</si>
  <si>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</si>
  <si>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</si>
  <si>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</si>
  <si>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</si>
  <si>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</si>
  <si>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</si>
  <si>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</si>
  <si>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</si>
  <si>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</si>
  <si>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</si>
  <si>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</si>
  <si>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</si>
  <si>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</si>
  <si>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</si>
  <si>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</si>
  <si>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</si>
  <si>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</si>
  <si>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</si>
  <si>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</si>
  <si>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</si>
  <si>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</si>
  <si>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</si>
  <si>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</si>
  <si>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</si>
  <si>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</si>
  <si>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</si>
  <si>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</si>
  <si>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</si>
  <si>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</si>
  <si>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</si>
  <si>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</si>
  <si>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</si>
  <si>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</si>
  <si>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</si>
  <si>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</si>
  <si>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</si>
  <si>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</si>
  <si>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</si>
  <si>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</si>
  <si>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</si>
  <si>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</si>
  <si>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</si>
  <si>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</si>
  <si>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</si>
  <si>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</si>
  <si>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</si>
  <si>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</si>
  <si>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</si>
  <si>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</si>
  <si>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</si>
  <si>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</si>
  <si>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</si>
  <si>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</si>
  <si>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</si>
  <si>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</si>
  <si>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</si>
  <si>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</si>
  <si>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</si>
  <si>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</si>
  <si>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</si>
  <si>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</si>
  <si>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</si>
  <si>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</si>
  <si>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</si>
  <si>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</si>
  <si>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</si>
  <si>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</si>
  <si>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</si>
  <si>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</si>
  <si>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</si>
  <si>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</si>
  <si>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</si>
  <si>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</si>
  <si>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</si>
  <si>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</si>
  <si>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</si>
  <si>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</si>
  <si>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</si>
  <si>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</si>
  <si>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</si>
  <si>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</si>
  <si>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</si>
  <si>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</si>
  <si>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</si>
  <si>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</si>
  <si>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</si>
  <si>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</si>
  <si>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</si>
  <si>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</si>
  <si>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</si>
  <si>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</si>
  <si>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</si>
  <si>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</si>
  <si>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</si>
  <si>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</si>
  <si>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</si>
  <si>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</si>
  <si>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</si>
  <si>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</si>
  <si>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</si>
  <si>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</si>
  <si>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</si>
  <si>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</si>
  <si>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</si>
  <si>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</si>
  <si>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</si>
  <si>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</si>
  <si>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</si>
  <si>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</si>
  <si>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</si>
  <si>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</si>
  <si>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</si>
  <si>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</si>
  <si>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</si>
  <si>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</si>
  <si>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</si>
  <si>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</si>
  <si>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</si>
  <si>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</si>
  <si>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</si>
  <si>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</si>
  <si>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</si>
  <si>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</si>
  <si>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</si>
  <si>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</si>
  <si>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</si>
  <si>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</si>
  <si>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</si>
  <si>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</si>
  <si>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</si>
  <si>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</si>
  <si>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</si>
  <si>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</si>
  <si>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</si>
  <si>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</si>
  <si>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</si>
  <si>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</si>
  <si>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</si>
  <si>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</si>
  <si>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</si>
  <si>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</si>
  <si>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</si>
  <si>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</si>
  <si>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</si>
  <si>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</si>
  <si>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</si>
  <si>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</si>
  <si>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</si>
  <si>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</si>
  <si>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</si>
  <si>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</si>
  <si>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</si>
  <si>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</si>
  <si>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</si>
  <si>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</si>
  <si>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</si>
  <si>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</si>
  <si>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</si>
  <si>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</si>
  <si>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</si>
  <si>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</si>
  <si>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</si>
  <si>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</si>
  <si>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</si>
  <si>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</si>
  <si>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</si>
  <si>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</si>
  <si>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</si>
  <si>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</si>
  <si>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</si>
  <si>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</si>
  <si>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</si>
  <si>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</si>
  <si>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</si>
  <si>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</si>
  <si>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</si>
  <si>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</si>
  <si>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</si>
  <si>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</si>
  <si>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</si>
  <si>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</si>
  <si>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</si>
  <si>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</si>
  <si>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</si>
  <si>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</si>
  <si>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</si>
  <si>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</si>
  <si>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</si>
  <si>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</si>
  <si>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</si>
  <si>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</si>
  <si>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</si>
  <si>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</si>
  <si>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</si>
  <si>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</si>
  <si>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</si>
  <si>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</si>
  <si>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</si>
  <si>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</si>
  <si>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</si>
  <si>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</si>
  <si>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</si>
  <si>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</si>
  <si>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</si>
  <si>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</si>
  <si>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</si>
  <si>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</si>
  <si>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</si>
  <si>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</si>
  <si>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</si>
  <si>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</si>
  <si>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</si>
  <si>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</si>
  <si>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</si>
  <si>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</si>
  <si>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</si>
  <si>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</si>
  <si>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</si>
  <si>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</si>
  <si>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</si>
  <si>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</si>
  <si>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</si>
  <si>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</si>
  <si>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</si>
  <si>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</si>
  <si>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</si>
  <si>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</si>
  <si>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</si>
  <si>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</si>
  <si>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</si>
  <si>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</si>
  <si>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</si>
  <si>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</si>
  <si>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</si>
  <si>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</si>
  <si>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</si>
  <si>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</si>
  <si>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</si>
  <si>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</si>
  <si>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</si>
  <si>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</si>
  <si>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</si>
  <si>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</si>
  <si>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</si>
  <si>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</si>
  <si>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</si>
  <si>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</si>
  <si>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</si>
  <si>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</si>
  <si>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</si>
  <si>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</si>
  <si>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</si>
  <si>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</si>
  <si>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</si>
  <si>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</si>
  <si>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</si>
  <si>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</si>
  <si>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</si>
  <si>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</si>
  <si>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</si>
  <si>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</si>
  <si>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</si>
  <si>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</si>
  <si>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</si>
  <si>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</si>
  <si>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</si>
  <si>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</si>
  <si>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</si>
  <si>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</si>
  <si>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</si>
  <si>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</si>
  <si>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</si>
  <si>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</si>
  <si>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</si>
  <si>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</si>
  <si>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</si>
  <si>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</si>
  <si>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</si>
  <si>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</si>
  <si>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</si>
  <si>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</si>
  <si>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</si>
  <si>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</si>
  <si>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</si>
  <si>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</si>
  <si>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</si>
  <si>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</si>
  <si>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</si>
  <si>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</si>
  <si>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</si>
  <si>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</si>
  <si>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</si>
  <si>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</si>
  <si>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</si>
  <si>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</si>
  <si>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</si>
  <si>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</si>
  <si>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</si>
  <si>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</si>
  <si>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</si>
  <si>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</si>
  <si>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</si>
  <si>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</si>
  <si>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</si>
  <si>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</si>
  <si>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</si>
  <si>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</si>
  <si>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</si>
  <si>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</si>
  <si>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</si>
  <si>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</si>
  <si>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</si>
  <si>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</si>
  <si>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</si>
  <si>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</si>
  <si>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</si>
  <si>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</si>
  <si>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</si>
  <si>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</si>
  <si>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</si>
  <si>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</si>
  <si>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</si>
  <si>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</si>
  <si>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</si>
  <si>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</si>
  <si>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</si>
  <si>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</si>
  <si>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</si>
  <si>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</si>
  <si>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</si>
  <si>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</si>
  <si>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</si>
  <si>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</si>
  <si>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</si>
  <si>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</si>
  <si>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</si>
  <si>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</si>
  <si>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</si>
  <si>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</si>
  <si>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</si>
  <si>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</si>
  <si>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</si>
  <si>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</si>
  <si>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</si>
  <si>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</si>
  <si>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</si>
  <si>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</si>
  <si>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</si>
  <si>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</si>
  <si>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</si>
  <si>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</si>
  <si>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</si>
  <si>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</si>
  <si>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</si>
  <si>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</si>
  <si>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</si>
  <si>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</si>
  <si>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</si>
  <si>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</si>
  <si>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</si>
  <si>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</si>
  <si>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</si>
  <si>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</si>
  <si>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</si>
  <si>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</si>
  <si>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</si>
  <si>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</si>
  <si>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</si>
  <si>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</si>
  <si>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</si>
  <si>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</si>
  <si>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</si>
  <si>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</si>
  <si>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</si>
  <si>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</si>
  <si>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</si>
  <si>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</si>
  <si>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</si>
  <si>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</si>
  <si>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</si>
  <si>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</si>
  <si>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</si>
  <si>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</si>
  <si>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</si>
  <si>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</si>
  <si>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</si>
  <si>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</si>
  <si>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</si>
  <si>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</si>
  <si>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</si>
  <si>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</si>
  <si>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</si>
  <si>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</si>
  <si>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</si>
  <si>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</si>
  <si>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</si>
  <si>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</si>
  <si>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</si>
  <si>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</si>
  <si>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</si>
  <si>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</si>
  <si>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</si>
  <si>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</si>
  <si>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</si>
  <si>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</si>
  <si>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</si>
  <si>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</si>
  <si>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</si>
  <si>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</si>
  <si>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</si>
  <si>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</si>
  <si>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</si>
  <si>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</si>
  <si>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</si>
  <si>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</si>
  <si>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</si>
  <si>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</si>
  <si>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</si>
  <si>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</si>
  <si>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</si>
  <si>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</si>
  <si>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</si>
  <si>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</si>
  <si>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</si>
  <si>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</si>
  <si>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</si>
  <si>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</si>
  <si>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</si>
  <si>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</si>
  <si>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</si>
  <si>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</si>
  <si>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</si>
  <si>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</si>
  <si>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</si>
  <si>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</si>
  <si>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</si>
  <si>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</si>
  <si>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</si>
  <si>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</si>
  <si>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</si>
  <si>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</si>
  <si>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</si>
  <si>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</si>
  <si>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</si>
  <si>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</si>
  <si>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</si>
  <si>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</si>
  <si>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</si>
  <si>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</si>
  <si>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</si>
  <si>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</si>
  <si>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</si>
  <si>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</si>
  <si>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</si>
  <si>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</si>
  <si>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</si>
  <si>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</si>
  <si>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</si>
  <si>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</si>
  <si>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</si>
  <si>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</si>
  <si>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</si>
  <si>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</si>
  <si>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</si>
  <si>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</si>
  <si>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</si>
  <si>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</si>
  <si>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</si>
  <si>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</si>
  <si>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</si>
  <si>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</si>
  <si>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</si>
  <si>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</si>
  <si>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</si>
  <si>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</si>
  <si>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</si>
  <si>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</si>
  <si>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</si>
  <si>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</si>
  <si>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</si>
  <si>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</si>
  <si>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</si>
  <si>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</si>
  <si>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</si>
  <si>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</si>
  <si>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</si>
  <si>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</si>
  <si>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</si>
  <si>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</si>
  <si>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</si>
  <si>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</si>
  <si>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</si>
  <si>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</si>
  <si>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</si>
  <si>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</si>
  <si>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</si>
  <si>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</si>
  <si>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</si>
  <si>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</si>
  <si>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</si>
  <si>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</si>
  <si>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</si>
  <si>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</si>
  <si>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</si>
  <si>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</si>
  <si>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</si>
  <si>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</si>
  <si>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</si>
  <si>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</si>
  <si>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</si>
  <si>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</si>
  <si>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</si>
  <si>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</si>
  <si>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</si>
  <si>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</si>
  <si>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</si>
  <si>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</si>
  <si>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</si>
  <si>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</si>
  <si>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</si>
  <si>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</si>
  <si>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</si>
  <si>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</si>
  <si>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</si>
  <si>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</si>
  <si>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</si>
  <si>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</si>
  <si>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</si>
  <si>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</si>
  <si>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</si>
  <si>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</si>
  <si>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</si>
  <si>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</si>
  <si>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</si>
  <si>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</si>
  <si>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</si>
  <si>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</si>
  <si>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</si>
  <si>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</si>
  <si>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</si>
  <si>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</si>
  <si>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</si>
  <si>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</si>
  <si>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</si>
  <si>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</si>
  <si>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</si>
  <si>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</si>
  <si>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</si>
  <si>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</si>
  <si>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</si>
  <si>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</si>
  <si>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</si>
  <si>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</si>
  <si>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</si>
  <si>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</si>
  <si>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</si>
  <si>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</si>
  <si>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</si>
  <si>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</si>
  <si>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</si>
  <si>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</si>
  <si>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</si>
  <si>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</si>
  <si>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</si>
  <si>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</si>
  <si>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</si>
  <si>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</si>
  <si>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</si>
  <si>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</si>
  <si>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</si>
  <si>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</si>
  <si>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</si>
  <si>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</si>
  <si>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</si>
  <si>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</si>
  <si>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</si>
  <si>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</si>
  <si>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</si>
  <si>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</si>
  <si>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</si>
  <si>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</si>
  <si>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</si>
  <si>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</si>
  <si>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</si>
  <si>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</si>
  <si>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</si>
  <si>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</si>
  <si>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</si>
  <si>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</si>
  <si>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</si>
  <si>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</si>
  <si>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</si>
  <si>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</si>
  <si>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</si>
  <si>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</si>
  <si>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</si>
  <si>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</si>
  <si>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</si>
  <si>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</si>
  <si>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</si>
  <si>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</si>
  <si>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</si>
  <si>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</si>
  <si>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</si>
  <si>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</si>
  <si>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</si>
  <si>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</si>
  <si>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</si>
  <si>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</si>
  <si>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</si>
  <si>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</si>
  <si>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</si>
  <si>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</si>
  <si>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</si>
  <si>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</si>
  <si>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</si>
  <si>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</si>
  <si>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</si>
  <si>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</si>
  <si>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</si>
  <si>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</si>
  <si>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</si>
  <si>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</si>
  <si>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</si>
  <si>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</si>
  <si>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</si>
  <si>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</si>
  <si>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</si>
  <si>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</si>
  <si>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</si>
  <si>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</si>
  <si>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</si>
  <si>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</si>
  <si>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</si>
  <si>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</si>
  <si>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</si>
  <si>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</si>
  <si>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</si>
  <si>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</si>
  <si>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</si>
  <si>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</si>
  <si>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</si>
  <si>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</si>
  <si>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</si>
  <si>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</si>
  <si>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</si>
  <si>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</si>
  <si>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</si>
  <si>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</si>
  <si>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</si>
  <si>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</si>
  <si>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</si>
  <si>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</si>
  <si>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</si>
  <si>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</si>
  <si>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</si>
  <si>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</si>
  <si>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</si>
  <si>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</si>
  <si>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</si>
  <si>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</si>
  <si>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</si>
  <si>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</si>
  <si>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</si>
  <si>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</si>
  <si>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</si>
  <si>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</si>
  <si>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</si>
  <si>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</si>
  <si>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</si>
  <si>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</si>
  <si>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</si>
  <si>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</si>
  <si>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</si>
  <si>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</si>
  <si>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</si>
  <si>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</si>
  <si>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</si>
  <si>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</si>
  <si>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</si>
  <si>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</si>
  <si>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</si>
  <si>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</si>
  <si>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</si>
  <si>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</si>
  <si>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</si>
  <si>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</si>
  <si>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</si>
  <si>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</si>
  <si>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</si>
  <si>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</si>
  <si>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</si>
  <si>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</si>
  <si>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</si>
  <si>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</si>
  <si>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</si>
  <si>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</si>
  <si>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</si>
  <si>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</si>
  <si>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</si>
  <si>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</si>
  <si>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</si>
  <si>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</si>
  <si>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</si>
  <si>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</si>
  <si>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</si>
  <si>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</si>
  <si>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</si>
  <si>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</si>
  <si>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</si>
  <si>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</si>
  <si>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</si>
  <si>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</si>
  <si>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</si>
  <si>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</si>
  <si>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</si>
  <si>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</si>
  <si>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</si>
  <si>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</si>
  <si>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</si>
  <si>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</si>
  <si>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</si>
  <si>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</si>
  <si>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</si>
  <si>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</si>
  <si>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</si>
  <si>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</si>
  <si>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</si>
  <si>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</si>
  <si>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</si>
  <si>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</si>
  <si>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</si>
  <si>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</si>
  <si>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</si>
  <si>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</si>
  <si>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</si>
  <si>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</si>
  <si>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</si>
  <si>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</si>
  <si>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</si>
  <si>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</si>
  <si>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</si>
  <si>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</si>
  <si>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</si>
  <si>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</si>
  <si>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</si>
  <si>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</si>
  <si>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</si>
  <si>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</si>
  <si>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</si>
  <si>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</si>
  <si>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</si>
  <si>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</si>
  <si>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</si>
  <si>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</si>
  <si>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</si>
  <si>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</si>
  <si>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</si>
  <si>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</si>
  <si>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</si>
  <si>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</si>
  <si>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</si>
  <si>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</si>
  <si>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</si>
  <si>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</si>
  <si>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</si>
  <si>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</si>
  <si>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</si>
  <si>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</si>
  <si>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</si>
  <si>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</si>
  <si>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</si>
  <si>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</si>
  <si>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</si>
  <si>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</si>
  <si>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</si>
  <si>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</si>
  <si>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</si>
  <si>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</si>
  <si>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</si>
  <si>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</si>
  <si>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</si>
  <si>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</si>
  <si>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</si>
  <si>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</si>
  <si>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</si>
  <si>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</si>
  <si>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</si>
  <si>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</si>
  <si>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</si>
  <si>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</si>
  <si>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</si>
  <si>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</si>
  <si>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</si>
  <si>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</si>
  <si>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</si>
  <si>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</si>
  <si>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</si>
  <si>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</si>
  <si>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</si>
  <si>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</si>
  <si>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</si>
  <si>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</si>
  <si>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</si>
  <si>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</si>
  <si>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</si>
  <si>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</si>
  <si>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</si>
  <si>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</si>
  <si>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</si>
  <si>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</si>
  <si>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</si>
  <si>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</si>
  <si>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</si>
  <si>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</si>
  <si>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</si>
  <si>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</si>
  <si>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</si>
  <si>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</si>
  <si>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</si>
  <si>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</si>
  <si>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</si>
  <si>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</si>
  <si>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</si>
  <si>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</si>
  <si>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</si>
  <si>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</si>
  <si>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</si>
  <si>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</si>
  <si>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</si>
  <si>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</si>
  <si>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</si>
  <si>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</si>
  <si>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</si>
  <si>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</si>
  <si>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</si>
  <si>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</si>
  <si>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</si>
  <si>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</si>
  <si>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</si>
  <si>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</si>
  <si>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</si>
  <si>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</si>
  <si>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</si>
  <si>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</si>
  <si>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</si>
  <si>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</si>
  <si>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</si>
  <si>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</si>
  <si>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</si>
  <si>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</si>
  <si>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</si>
  <si>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</si>
  <si>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</si>
  <si>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</si>
  <si>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</si>
  <si>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</si>
  <si>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</si>
  <si>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</si>
  <si>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</si>
  <si>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</si>
  <si>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</si>
  <si>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</si>
  <si>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</si>
  <si>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</si>
  <si>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</si>
  <si>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</si>
  <si>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</si>
  <si>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</si>
  <si>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</si>
  <si>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</si>
  <si>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</si>
  <si>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</si>
  <si>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</si>
  <si>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</si>
  <si>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</si>
  <si>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</si>
  <si>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</si>
  <si>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</si>
  <si>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</si>
  <si>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</si>
  <si>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</si>
  <si>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</si>
  <si>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</si>
  <si>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</si>
  <si>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</si>
  <si>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</si>
  <si>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</si>
  <si>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</si>
  <si>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</si>
  <si>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</si>
  <si>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</si>
  <si>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</si>
  <si>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</si>
  <si>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</si>
  <si>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</si>
  <si>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</si>
  <si>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</si>
  <si>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</si>
  <si>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</si>
  <si>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</si>
  <si>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</si>
  <si>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</si>
  <si>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</si>
  <si>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</si>
  <si>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</si>
  <si>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</si>
  <si>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</si>
  <si>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</si>
  <si>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</si>
  <si>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</si>
  <si>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</si>
  <si>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</si>
  <si>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</si>
  <si>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</si>
  <si>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</si>
  <si>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</si>
  <si>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</si>
  <si>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</si>
  <si>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</si>
  <si>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</si>
  <si>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</si>
  <si>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</si>
  <si>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</si>
  <si>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</si>
  <si>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</si>
  <si>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</si>
  <si>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</si>
  <si>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</si>
  <si>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</si>
  <si>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</si>
  <si>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</si>
  <si>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</si>
  <si>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</si>
  <si>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</si>
  <si>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</si>
  <si>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</si>
  <si>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</si>
  <si>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</si>
  <si>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</si>
  <si>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</si>
  <si>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</si>
  <si>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</si>
  <si>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</si>
  <si>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</si>
  <si>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</si>
  <si>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</si>
  <si>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</si>
  <si>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</si>
  <si>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</si>
  <si>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</si>
  <si>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</si>
  <si>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</si>
  <si>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</si>
  <si>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</si>
  <si>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</si>
  <si>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</si>
  <si>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</si>
  <si>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</si>
  <si>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</si>
  <si>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</si>
  <si>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</si>
  <si>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</si>
  <si>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</si>
  <si>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</si>
  <si>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</si>
  <si>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</si>
  <si>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</si>
  <si>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</si>
  <si>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</si>
  <si>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</si>
  <si>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</si>
  <si>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</si>
  <si>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</si>
  <si>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</si>
  <si>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</si>
  <si>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</si>
  <si>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</si>
  <si>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</si>
  <si>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</si>
  <si>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</si>
  <si>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</si>
  <si>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</si>
  <si>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</si>
  <si>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</si>
  <si>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</si>
  <si>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</si>
  <si>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</si>
  <si>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</si>
  <si>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</si>
  <si>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</si>
  <si>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</si>
  <si>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</si>
  <si>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</si>
  <si>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</si>
  <si>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</si>
  <si>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</si>
  <si>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</si>
  <si>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</si>
  <si>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</si>
  <si>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</si>
  <si>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</si>
  <si>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</si>
  <si>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</si>
  <si>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</si>
  <si>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</si>
  <si>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</si>
  <si>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</si>
  <si>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</si>
  <si>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</si>
  <si>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</si>
  <si>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</si>
  <si>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</si>
  <si>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</si>
  <si>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</si>
  <si>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</si>
  <si>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</si>
  <si>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</si>
  <si>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</si>
  <si>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</si>
  <si>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</si>
  <si>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</si>
  <si>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</si>
  <si>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</si>
  <si>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</si>
  <si>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</si>
  <si>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</si>
  <si>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</si>
  <si>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</si>
  <si>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</si>
  <si>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</si>
  <si>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</si>
  <si>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</si>
  <si>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</si>
  <si>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</si>
  <si>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</si>
  <si>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</si>
  <si>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</si>
  <si>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</si>
  <si>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</si>
  <si>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</si>
  <si>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</si>
  <si>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</si>
  <si>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</si>
  <si>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</si>
  <si>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</si>
  <si>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</si>
  <si>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</si>
  <si>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</si>
  <si>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</si>
  <si>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</si>
  <si>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</si>
  <si>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</si>
  <si>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</si>
  <si>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</si>
  <si>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</si>
  <si>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</si>
  <si>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</si>
  <si>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</si>
  <si>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</si>
  <si>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</si>
  <si>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</si>
  <si>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</si>
  <si>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</si>
  <si>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</si>
  <si>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</si>
  <si>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</si>
  <si>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</si>
  <si>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</si>
  <si>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</si>
  <si>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</si>
  <si>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</si>
  <si>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</si>
  <si>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</si>
  <si>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</si>
  <si>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</si>
  <si>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</si>
  <si>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</si>
  <si>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</si>
  <si>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</si>
  <si>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</si>
  <si>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</si>
  <si>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</si>
  <si>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</si>
  <si>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</si>
  <si>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</si>
  <si>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</si>
  <si>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</si>
  <si>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</si>
  <si>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</si>
  <si>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</si>
  <si>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</si>
  <si>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</si>
  <si>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</si>
  <si>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</si>
  <si>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</si>
  <si>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</si>
  <si>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</si>
  <si>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</si>
  <si>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</si>
  <si>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</si>
  <si>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</si>
  <si>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</si>
  <si>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</si>
  <si>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</si>
  <si>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</si>
  <si>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</si>
  <si>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</si>
  <si>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</si>
  <si>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</si>
  <si>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</si>
  <si>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</si>
  <si>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</si>
  <si>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</si>
  <si>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</si>
  <si>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</si>
  <si>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</si>
  <si>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</si>
  <si>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</si>
  <si>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</si>
  <si>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</si>
  <si>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</si>
  <si>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</si>
  <si>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</si>
  <si>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</si>
  <si>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</si>
  <si>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</si>
  <si>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</si>
  <si>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</si>
  <si>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</si>
  <si>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</si>
  <si>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</si>
  <si>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</si>
  <si>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</si>
  <si>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</si>
  <si>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</si>
  <si>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</si>
  <si>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</si>
  <si>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</si>
  <si>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</si>
  <si>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</si>
  <si>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</si>
  <si>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</si>
  <si>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</si>
  <si>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</si>
  <si>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</si>
  <si>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</si>
  <si>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</si>
  <si>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</si>
  <si>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</si>
  <si>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</si>
  <si>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</si>
  <si>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</si>
  <si>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</si>
  <si>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</si>
  <si>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</si>
  <si>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</si>
  <si>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</si>
  <si>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</si>
  <si>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</si>
  <si>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</si>
  <si>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</si>
  <si>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</si>
  <si>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</si>
  <si>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</si>
  <si>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</si>
  <si>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</si>
  <si>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</si>
  <si>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</si>
  <si>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</si>
  <si>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</si>
  <si>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</si>
  <si>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</si>
  <si>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</si>
  <si>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</si>
  <si>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</si>
  <si>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</si>
  <si>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</si>
  <si>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</si>
  <si>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</si>
  <si>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</si>
  <si>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</si>
  <si>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</si>
  <si>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</si>
  <si>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</si>
  <si>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</si>
  <si>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</si>
  <si>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</si>
  <si>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</si>
  <si>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</si>
  <si>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</si>
  <si>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</si>
  <si>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</si>
  <si>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</si>
  <si>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</si>
  <si>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</si>
  <si>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</si>
  <si>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</si>
  <si>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</si>
  <si>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</si>
  <si>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</si>
  <si>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</si>
  <si>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</si>
  <si>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</si>
  <si>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</si>
  <si>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</si>
  <si>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</si>
  <si>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</si>
  <si>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</si>
  <si>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</si>
  <si>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</si>
  <si>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</si>
  <si>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</si>
  <si>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</si>
  <si>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</si>
  <si>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</si>
  <si>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</si>
  <si>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</si>
  <si>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</si>
  <si>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</si>
  <si>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</si>
  <si>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</si>
  <si>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</si>
  <si>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</si>
  <si>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</si>
  <si>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</si>
  <si>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</si>
  <si>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</si>
  <si>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</si>
  <si>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</si>
  <si>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</si>
  <si>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</si>
  <si>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</si>
  <si>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</si>
  <si>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</si>
  <si>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</si>
  <si>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</si>
  <si>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</si>
  <si>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</si>
  <si>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</si>
  <si>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</si>
  <si>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</si>
  <si>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</si>
  <si>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</si>
  <si>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</si>
  <si>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</si>
  <si>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</si>
  <si>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</si>
  <si>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</si>
  <si>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</si>
  <si>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</si>
  <si>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</si>
  <si>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</si>
  <si>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</si>
  <si>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</si>
  <si>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</si>
  <si>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</si>
  <si>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</si>
  <si>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</si>
  <si>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</si>
  <si>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</si>
  <si>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</si>
  <si>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</si>
  <si>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</si>
  <si>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</si>
  <si>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</si>
  <si>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</si>
  <si>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</si>
  <si>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</si>
  <si>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</si>
  <si>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</si>
  <si>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</si>
  <si>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</si>
  <si>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</si>
  <si>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</si>
  <si>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</si>
  <si>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</si>
  <si>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</si>
  <si>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</si>
  <si>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</si>
  <si>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</si>
  <si>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</si>
  <si>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</si>
  <si>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</si>
  <si>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</si>
  <si>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</si>
  <si>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</si>
  <si>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</si>
  <si>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</si>
  <si>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</si>
  <si>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</si>
  <si>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</si>
  <si>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</si>
  <si>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</si>
  <si>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</si>
  <si>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</si>
  <si>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</si>
  <si>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</si>
  <si>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</si>
  <si>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</si>
  <si>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</si>
  <si>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</si>
  <si>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</si>
  <si>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</si>
  <si>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</si>
  <si>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</si>
  <si>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</si>
  <si>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</si>
  <si>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</si>
  <si>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</si>
  <si>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</si>
  <si>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</si>
  <si>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</si>
  <si>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</si>
  <si>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</si>
  <si>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</si>
  <si>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</si>
  <si>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</si>
  <si>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</si>
  <si>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</si>
  <si>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</si>
  <si>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</si>
  <si>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</si>
  <si>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</si>
  <si>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</si>
  <si>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</si>
  <si>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</si>
  <si>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</si>
  <si>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</si>
  <si>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</si>
  <si>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</si>
  <si>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</si>
  <si>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</si>
  <si>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</si>
  <si>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</si>
  <si>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</si>
  <si>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</si>
  <si>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</si>
  <si>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</si>
  <si>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</si>
  <si>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</si>
  <si>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</si>
  <si>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</si>
  <si>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</si>
  <si>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</si>
  <si>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</si>
  <si>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</si>
  <si>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</si>
  <si>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</si>
  <si>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</si>
  <si>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</si>
  <si>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</si>
  <si>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</si>
  <si>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</si>
  <si>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</si>
  <si>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</si>
  <si>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</si>
  <si>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</si>
  <si>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</si>
  <si>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</si>
  <si>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</si>
  <si>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</si>
  <si>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</si>
  <si>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</si>
  <si>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</si>
  <si>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</si>
  <si>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</si>
  <si>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</si>
  <si>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</si>
  <si>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</si>
  <si>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</si>
  <si>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</si>
  <si>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</si>
  <si>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</si>
  <si>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</si>
  <si>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</si>
  <si>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</si>
  <si>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</si>
  <si>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</si>
  <si>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</si>
  <si>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</si>
  <si>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</si>
  <si>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</si>
  <si>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</si>
  <si>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</si>
  <si>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</si>
  <si>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</si>
  <si>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</si>
  <si>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</si>
  <si>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</si>
  <si>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</si>
  <si>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</si>
  <si>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</si>
  <si>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</si>
  <si>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</si>
  <si>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</si>
  <si>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</si>
  <si>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</si>
  <si>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</si>
  <si>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</si>
  <si>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</si>
  <si>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</si>
  <si>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</si>
  <si>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</si>
  <si>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</si>
  <si>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</si>
  <si>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</si>
  <si>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</si>
  <si>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</si>
  <si>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</si>
  <si>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</si>
  <si>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</si>
  <si>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</si>
  <si>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</si>
  <si>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</si>
  <si>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</si>
  <si>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</si>
  <si>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</si>
  <si>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</si>
  <si>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</si>
  <si>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</si>
  <si>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</si>
  <si>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</si>
  <si>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</si>
  <si>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</si>
  <si>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</si>
  <si>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</si>
  <si>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</si>
  <si>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</si>
  <si>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</si>
  <si>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</si>
  <si>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</si>
  <si>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</si>
  <si>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</si>
  <si>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</si>
  <si>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</si>
  <si>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</si>
  <si>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</si>
  <si>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</si>
  <si>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</si>
  <si>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</si>
  <si>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</si>
  <si>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</si>
  <si>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</si>
  <si>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</si>
  <si>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</si>
  <si>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</si>
  <si>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</si>
  <si>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</si>
  <si>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</si>
  <si>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</si>
  <si>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</si>
  <si>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</si>
  <si>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</si>
  <si>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</si>
  <si>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</si>
  <si>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</si>
  <si>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</si>
  <si>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</si>
  <si>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</si>
  <si>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</si>
  <si>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</si>
  <si>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</si>
  <si>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</si>
  <si>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</si>
  <si>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</si>
  <si>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</si>
  <si>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</si>
  <si>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</si>
  <si>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</si>
  <si>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</si>
  <si>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</si>
  <si>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</si>
  <si>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</si>
  <si>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</si>
  <si>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</si>
  <si>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</si>
  <si>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</si>
  <si>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</si>
  <si>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</si>
  <si>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</si>
  <si>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</si>
  <si>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</si>
  <si>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</si>
  <si>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</si>
  <si>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</si>
  <si>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</si>
  <si>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</si>
  <si>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</si>
  <si>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</si>
  <si>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</si>
  <si>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</si>
  <si>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</si>
  <si>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</si>
  <si>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</si>
  <si>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</si>
  <si>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</si>
  <si>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</si>
  <si>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</si>
  <si>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</si>
  <si>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</si>
  <si>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</si>
  <si>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</si>
  <si>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</si>
  <si>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</si>
  <si>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</si>
  <si>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</si>
  <si>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</si>
  <si>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</si>
  <si>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</si>
  <si>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</si>
  <si>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</si>
  <si>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</si>
  <si>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</si>
  <si>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</si>
  <si>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</si>
  <si>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</si>
  <si>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</si>
  <si>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</si>
  <si>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</si>
  <si>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</si>
  <si>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</si>
  <si>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</si>
  <si>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</si>
  <si>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</si>
  <si>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</si>
  <si>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</si>
  <si>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</si>
  <si>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</si>
  <si>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</si>
  <si>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</si>
  <si>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</si>
  <si>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</si>
  <si>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</si>
  <si>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</si>
  <si>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</si>
  <si>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</si>
  <si>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</si>
  <si>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</si>
  <si>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</si>
  <si>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</si>
  <si>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</si>
  <si>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</si>
  <si>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</si>
  <si>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</si>
  <si>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</si>
  <si>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</si>
  <si>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</si>
  <si>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</si>
  <si>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</si>
  <si>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</si>
  <si>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</si>
  <si>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</si>
  <si>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</si>
  <si>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</si>
  <si>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</si>
  <si>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</si>
  <si>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</si>
  <si>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</si>
  <si>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</si>
  <si>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</si>
  <si>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</si>
  <si>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</si>
  <si>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</si>
  <si>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</si>
  <si>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</si>
  <si>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</si>
  <si>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</si>
  <si>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</si>
  <si>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</si>
  <si>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</si>
  <si>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</si>
  <si>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</si>
  <si>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</si>
  <si>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</si>
  <si>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</si>
  <si>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</si>
  <si>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</si>
  <si>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</si>
  <si>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</si>
  <si>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</si>
  <si>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</si>
  <si>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</si>
  <si>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</si>
  <si>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</si>
  <si>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</si>
  <si>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</si>
  <si>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</si>
  <si>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</si>
  <si>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</si>
  <si>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</si>
  <si>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</si>
  <si>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</si>
  <si>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</si>
  <si>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</si>
  <si>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</si>
  <si>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</si>
  <si>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</si>
  <si>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</si>
  <si>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</si>
  <si>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</si>
  <si>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</si>
  <si>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</si>
  <si>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</si>
  <si>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</si>
  <si>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</si>
  <si>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</si>
  <si>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</si>
  <si>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</si>
  <si>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</si>
  <si>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</si>
  <si>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</si>
  <si>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</si>
  <si>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</si>
  <si>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</si>
  <si>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</si>
  <si>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</si>
  <si>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</si>
  <si>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</si>
  <si>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</si>
  <si>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</si>
  <si>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</si>
  <si>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</si>
  <si>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</si>
  <si>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</si>
  <si>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</si>
  <si>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</si>
  <si>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</si>
  <si>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</si>
  <si>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</si>
  <si>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</si>
  <si>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</si>
  <si>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</si>
  <si>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</si>
  <si>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</si>
  <si>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</si>
  <si>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</si>
  <si>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</si>
  <si>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</si>
  <si>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</si>
  <si>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</si>
  <si>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</si>
  <si>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</si>
  <si>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</si>
  <si>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</si>
  <si>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</si>
  <si>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</si>
  <si>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</si>
  <si>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</si>
  <si>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</si>
  <si>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</si>
  <si>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</si>
  <si>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</si>
  <si>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</si>
  <si>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</si>
  <si>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</si>
  <si>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</si>
  <si>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</si>
  <si>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</si>
  <si>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</si>
  <si>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</si>
  <si>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</si>
  <si>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</si>
  <si>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</si>
  <si>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</si>
  <si>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</si>
  <si>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</si>
  <si>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</si>
  <si>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</si>
  <si>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</si>
  <si>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</si>
  <si>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</si>
  <si>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</si>
  <si>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</si>
  <si>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</si>
  <si>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</si>
  <si>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</si>
  <si>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</si>
  <si>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</si>
  <si>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</si>
  <si>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</si>
  <si>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</si>
  <si>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</si>
  <si>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</si>
  <si>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</si>
  <si>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</si>
  <si>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</si>
  <si>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</si>
  <si>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</si>
  <si>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</si>
  <si>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</si>
  <si>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</si>
  <si>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</si>
  <si>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</si>
  <si>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</si>
  <si>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</si>
  <si>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</si>
  <si>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</si>
  <si>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</si>
  <si>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</si>
  <si>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</si>
  <si>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</si>
  <si>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</si>
  <si>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</si>
  <si>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</si>
  <si>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</si>
  <si>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</si>
  <si>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</si>
  <si>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</si>
  <si>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</si>
  <si>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</si>
  <si>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</si>
  <si>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</si>
  <si>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</si>
  <si>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</si>
  <si>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</si>
  <si>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</si>
  <si>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</si>
  <si>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</si>
  <si>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</si>
  <si>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</si>
  <si>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</si>
  <si>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</si>
  <si>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</si>
  <si>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</si>
  <si>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</si>
  <si>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</si>
  <si>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</si>
  <si>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</si>
  <si>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</si>
  <si>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</si>
  <si>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</si>
  <si>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</si>
  <si>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</si>
  <si>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</si>
  <si>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</si>
  <si>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</si>
  <si>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</si>
  <si>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</si>
  <si>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</si>
  <si>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</si>
  <si>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</si>
  <si>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</si>
  <si>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</si>
  <si>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</si>
  <si>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</si>
  <si>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</si>
  <si>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</si>
  <si>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</si>
  <si>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</si>
  <si>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</si>
  <si>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</si>
  <si>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</si>
  <si>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</si>
  <si>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</si>
  <si>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</si>
  <si>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</si>
  <si>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</si>
  <si>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</si>
  <si>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</si>
  <si>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</si>
  <si>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</si>
  <si>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</si>
  <si>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</si>
  <si>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</si>
  <si>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</si>
  <si>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</si>
  <si>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</si>
  <si>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</si>
  <si>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</si>
  <si>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</si>
  <si>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</si>
  <si>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</si>
  <si>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</si>
  <si>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</si>
  <si>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</si>
  <si>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</si>
  <si>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</si>
  <si>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</si>
  <si>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</si>
  <si>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</si>
  <si>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</si>
  <si>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</si>
  <si>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</si>
  <si>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</si>
  <si>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</si>
  <si>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</si>
  <si>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</si>
  <si>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</si>
  <si>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</si>
  <si>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</si>
  <si>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</si>
  <si>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</si>
  <si>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</si>
  <si>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</si>
  <si>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</si>
  <si>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</si>
  <si>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</si>
  <si>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</si>
  <si>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</si>
  <si>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</si>
  <si>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</si>
  <si>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</si>
  <si>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</si>
  <si>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</si>
  <si>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</si>
  <si>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</si>
  <si>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</si>
  <si>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</si>
  <si>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</si>
  <si>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</si>
  <si>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</si>
  <si>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</si>
  <si>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</si>
  <si>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</si>
  <si>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</si>
  <si>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</si>
  <si>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</si>
  <si>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</si>
  <si>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</si>
  <si>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</si>
  <si>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</si>
  <si>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</si>
  <si>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</si>
  <si>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</si>
  <si>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</si>
  <si>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</si>
  <si>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</si>
  <si>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</si>
  <si>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</si>
  <si>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</si>
  <si>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</si>
  <si>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</si>
  <si>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</si>
  <si>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</si>
  <si>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</si>
  <si>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</si>
  <si>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</si>
  <si>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</si>
  <si>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</si>
  <si>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</si>
  <si>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</si>
  <si>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</si>
  <si>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</si>
  <si>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</si>
  <si>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</si>
  <si>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</si>
  <si>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</si>
  <si>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</si>
  <si>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</si>
  <si>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</si>
  <si>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</si>
  <si>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</si>
  <si>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</si>
  <si>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</si>
  <si>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</si>
  <si>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</si>
  <si>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</si>
  <si>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</si>
  <si>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</si>
  <si>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</si>
  <si>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</si>
  <si>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</si>
  <si>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</si>
  <si>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</si>
  <si>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</si>
  <si>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</si>
  <si>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</si>
  <si>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</si>
  <si>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</si>
  <si>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</si>
  <si>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</si>
  <si>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</si>
  <si>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</si>
  <si>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</si>
  <si>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</si>
  <si>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</si>
  <si>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</si>
  <si>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</si>
  <si>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</si>
  <si>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</si>
  <si>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</si>
  <si>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</si>
  <si>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</si>
  <si>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</si>
  <si>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</si>
  <si>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</si>
  <si>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</si>
  <si>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</si>
  <si>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</si>
  <si>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</si>
  <si>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</si>
  <si>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</si>
  <si>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</si>
  <si>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</si>
  <si>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</si>
  <si>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</si>
  <si>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</si>
  <si>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</si>
  <si>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</si>
  <si>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</si>
  <si>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</si>
  <si>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</si>
  <si>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</si>
  <si>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</si>
  <si>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</si>
  <si>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</si>
  <si>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</si>
  <si>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</si>
  <si>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</si>
  <si>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</si>
  <si>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</si>
  <si>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</si>
  <si>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</si>
  <si>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</si>
  <si>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</si>
  <si>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</si>
  <si>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</si>
  <si>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</si>
  <si>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</si>
  <si>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</si>
  <si>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</si>
  <si>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</si>
  <si>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</si>
  <si>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</si>
  <si>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</si>
  <si>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</si>
  <si>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</si>
  <si>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</si>
  <si>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</si>
  <si>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</si>
  <si>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</si>
  <si>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</si>
  <si>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</si>
  <si>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</si>
  <si>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</si>
  <si>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</si>
  <si>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</si>
  <si>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</si>
  <si>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</si>
  <si>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</si>
  <si>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</si>
  <si>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</si>
  <si>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</si>
  <si>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</si>
  <si>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</si>
  <si>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</si>
  <si>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</si>
  <si>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</si>
  <si>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</si>
  <si>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</si>
  <si>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</si>
  <si>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</si>
  <si>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</si>
  <si>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</si>
  <si>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</si>
  <si>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</si>
  <si>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</si>
  <si>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</si>
  <si>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</si>
  <si>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</si>
  <si>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</si>
  <si>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</si>
  <si>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</si>
  <si>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</si>
  <si>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</si>
  <si>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</si>
  <si>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</si>
  <si>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</si>
  <si>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</si>
  <si>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</si>
  <si>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</si>
  <si>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</si>
  <si>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</si>
  <si>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</si>
  <si>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</si>
  <si>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</si>
  <si>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</si>
  <si>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</si>
  <si>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</si>
  <si>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</si>
  <si>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</si>
  <si>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</si>
  <si>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</si>
  <si>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</si>
  <si>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</si>
  <si>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</si>
  <si>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</si>
  <si>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</si>
  <si>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</si>
  <si>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</si>
  <si>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</si>
  <si>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</si>
  <si>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</si>
  <si>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</si>
  <si>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</si>
  <si>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</si>
  <si>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</si>
  <si>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</si>
  <si>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</si>
  <si>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</si>
  <si>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</si>
  <si>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</si>
  <si>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</si>
  <si>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</si>
  <si>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</si>
  <si>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</si>
  <si>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</si>
  <si>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</si>
  <si>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</si>
  <si>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</si>
  <si>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</si>
  <si>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</si>
  <si>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</si>
  <si>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</si>
  <si>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</si>
  <si>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</si>
  <si>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</si>
  <si>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</si>
  <si>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</si>
  <si>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</si>
  <si>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</si>
  <si>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</si>
  <si>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</si>
  <si>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</si>
  <si>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</si>
  <si>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</si>
  <si>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</si>
  <si>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</si>
  <si>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</si>
  <si>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</si>
  <si>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</si>
  <si>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</si>
  <si>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</si>
  <si>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</si>
  <si>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</si>
  <si>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</si>
  <si>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</si>
  <si>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</si>
  <si>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</si>
  <si>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</si>
  <si>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</si>
  <si>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</si>
  <si>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</si>
  <si>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</si>
  <si>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</si>
  <si>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</si>
  <si>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</si>
  <si>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</si>
  <si>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</si>
  <si>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</si>
  <si>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</si>
  <si>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</si>
  <si>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</si>
  <si>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</si>
  <si>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</si>
  <si>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</si>
  <si>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</si>
  <si>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</si>
  <si>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</si>
  <si>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</si>
  <si>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</si>
  <si>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</si>
  <si>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</si>
  <si>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</si>
  <si>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</si>
  <si>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</si>
  <si>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</si>
  <si>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</si>
  <si>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</si>
  <si>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</si>
  <si>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</si>
  <si>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</si>
  <si>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</si>
  <si>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</si>
  <si>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</si>
  <si>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</si>
  <si>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</si>
  <si>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</si>
  <si>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</si>
  <si>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</si>
  <si>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</si>
  <si>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</si>
  <si>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</si>
  <si>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</si>
  <si>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</si>
  <si>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</si>
  <si>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</si>
  <si>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</si>
  <si>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</si>
  <si>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</si>
  <si>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</si>
  <si>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</si>
  <si>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</si>
  <si>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</si>
  <si>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</si>
  <si>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</si>
  <si>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</si>
  <si>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</si>
  <si>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</si>
  <si>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</si>
  <si>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</si>
  <si>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</si>
  <si>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</si>
  <si>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</si>
  <si>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</si>
  <si>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</si>
  <si>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</si>
  <si>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</si>
  <si>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</si>
  <si>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</si>
  <si>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</si>
  <si>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</si>
  <si>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</si>
  <si>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</si>
  <si>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</si>
  <si>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</si>
  <si>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</si>
  <si>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</si>
  <si>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</si>
  <si>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</si>
  <si>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</si>
  <si>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</si>
  <si>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</si>
  <si>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</si>
  <si>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</si>
  <si>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</si>
  <si>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</si>
  <si>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</si>
  <si>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</si>
  <si>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</si>
  <si>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</si>
  <si>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</si>
  <si>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</si>
  <si>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</si>
  <si>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</si>
  <si>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</si>
  <si>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</si>
  <si>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</si>
  <si>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</si>
  <si>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</si>
  <si>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</si>
  <si>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</si>
  <si>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</si>
  <si>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</si>
  <si>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</si>
  <si>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</si>
  <si>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</si>
  <si>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</si>
  <si>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</si>
  <si>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</si>
  <si>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</si>
  <si>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</si>
  <si>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</si>
  <si>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</si>
  <si>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</si>
  <si>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</si>
  <si>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</si>
  <si>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</si>
  <si>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</si>
  <si>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</si>
  <si>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</si>
  <si>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</si>
  <si>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</si>
  <si>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</si>
  <si>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</si>
  <si>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</si>
  <si>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</si>
  <si>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</si>
  <si>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</si>
  <si>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</si>
  <si>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</si>
  <si>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</si>
  <si>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</si>
  <si>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</si>
  <si>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</si>
  <si>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</si>
  <si>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</si>
  <si>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</si>
  <si>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</si>
  <si>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</si>
  <si>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</si>
  <si>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</si>
  <si>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</si>
  <si>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</si>
  <si>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</si>
  <si>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</si>
  <si>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</si>
  <si>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</si>
  <si>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</si>
  <si>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</si>
  <si>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</si>
  <si>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</si>
  <si>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</si>
  <si>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</si>
  <si>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</si>
  <si>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</si>
  <si>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</si>
  <si>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</si>
  <si>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</si>
  <si>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</si>
  <si>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</si>
  <si>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</si>
  <si>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</si>
  <si>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</si>
  <si>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</si>
  <si>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</si>
  <si>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</si>
  <si>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</si>
  <si>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</si>
  <si>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</si>
  <si>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</si>
  <si>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</si>
  <si>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</si>
  <si>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</si>
  <si>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</si>
  <si>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</si>
  <si>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</si>
  <si>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</si>
  <si>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</si>
  <si>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</si>
  <si>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</si>
  <si>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</si>
  <si>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</si>
  <si>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</si>
  <si>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</si>
  <si>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</si>
  <si>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</si>
  <si>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</si>
  <si>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</si>
  <si>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</si>
  <si>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</si>
  <si>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</si>
  <si>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</si>
  <si>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</si>
  <si>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</si>
  <si>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</si>
  <si>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</si>
  <si>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</si>
  <si>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</si>
  <si>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</si>
  <si>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</si>
  <si>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</si>
  <si>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</si>
  <si>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</si>
  <si>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</si>
  <si>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</si>
  <si>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</si>
  <si>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</si>
  <si>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</si>
  <si>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</si>
  <si>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</si>
  <si>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</si>
  <si>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</si>
  <si>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</si>
  <si>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</si>
  <si>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</si>
  <si>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</si>
  <si>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</si>
  <si>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</si>
  <si>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</si>
  <si>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</si>
  <si>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</si>
  <si>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</si>
  <si>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</si>
  <si>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</si>
  <si>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</si>
  <si>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</si>
  <si>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</si>
  <si>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</si>
  <si>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</si>
  <si>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</si>
  <si>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</si>
  <si>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</si>
  <si>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</si>
  <si>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</si>
  <si>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</si>
  <si>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</si>
  <si>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</si>
  <si>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</si>
  <si>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</si>
  <si>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</si>
  <si>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</si>
  <si>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</si>
  <si>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</si>
  <si>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</si>
  <si>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</si>
  <si>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</si>
  <si>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</si>
  <si>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</si>
  <si>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</si>
  <si>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</si>
  <si>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</si>
  <si>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</si>
  <si>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</si>
  <si>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</si>
  <si>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</si>
  <si>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</si>
  <si>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</si>
  <si>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</si>
  <si>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</si>
  <si>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</si>
  <si>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</si>
  <si>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</si>
  <si>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</si>
  <si>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</si>
  <si>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</si>
  <si>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</si>
  <si>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</si>
  <si>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</si>
  <si>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</si>
  <si>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</si>
  <si>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</si>
  <si>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</si>
  <si>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</si>
  <si>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</si>
  <si>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</si>
  <si>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</si>
  <si>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</si>
  <si>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</si>
  <si>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</si>
  <si>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</si>
  <si>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</si>
  <si>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</si>
  <si>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</si>
  <si>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</si>
  <si>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</si>
  <si>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</si>
  <si>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</si>
  <si>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</si>
  <si>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</si>
  <si>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</si>
  <si>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</si>
  <si>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</si>
  <si>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</si>
  <si>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</si>
  <si>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</si>
  <si>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</si>
  <si>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</si>
  <si>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</si>
  <si>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</si>
  <si>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</si>
  <si>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</si>
  <si>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</si>
  <si>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</si>
  <si>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</si>
  <si>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</si>
  <si>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</si>
  <si>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</si>
  <si>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</si>
  <si>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</si>
  <si>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</si>
  <si>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</si>
  <si>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</si>
  <si>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</si>
  <si>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</si>
  <si>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</si>
  <si>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</si>
  <si>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</si>
  <si>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</si>
  <si>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</si>
  <si>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</si>
  <si>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</si>
  <si>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</si>
  <si>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</si>
  <si>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</si>
  <si>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</si>
  <si>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</si>
  <si>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</si>
  <si>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</si>
  <si>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</si>
  <si>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</si>
  <si>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</si>
  <si>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</si>
  <si>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</si>
  <si>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</si>
  <si>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</si>
  <si>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</si>
  <si>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</si>
  <si>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</si>
  <si>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</si>
  <si>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</si>
  <si>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</si>
  <si>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</si>
  <si>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</si>
  <si>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</si>
  <si>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</si>
  <si>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</si>
  <si>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</si>
  <si>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</si>
  <si>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</si>
  <si>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</si>
  <si>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</si>
  <si>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</si>
  <si>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</si>
  <si>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</si>
  <si>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</si>
  <si>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</si>
  <si>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</si>
  <si>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</si>
  <si>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</si>
  <si>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</si>
  <si>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</si>
  <si>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</si>
  <si>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</si>
  <si>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</si>
  <si>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</si>
  <si>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</si>
  <si>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</si>
  <si>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</si>
  <si>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</si>
  <si>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</si>
  <si>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</si>
  <si>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</si>
  <si>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</si>
  <si>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</si>
  <si>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</si>
  <si>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</si>
  <si>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</si>
  <si>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</si>
  <si>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</si>
  <si>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</si>
  <si>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</si>
  <si>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</si>
  <si>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</si>
  <si>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</si>
  <si>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</si>
  <si>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</si>
  <si>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</si>
  <si>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</si>
  <si>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</si>
  <si>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</si>
  <si>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</si>
  <si>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</si>
  <si>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</si>
  <si>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</si>
  <si>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</si>
  <si>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</si>
  <si>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</si>
  <si>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</si>
  <si>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</si>
  <si>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</si>
  <si>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</si>
  <si>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</si>
  <si>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</si>
  <si>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</si>
  <si>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</si>
  <si>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</si>
  <si>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</si>
  <si>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</si>
  <si>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</si>
  <si>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</si>
  <si>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</si>
  <si>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</si>
  <si>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</si>
  <si>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</si>
  <si>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</si>
  <si>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</si>
  <si>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</si>
  <si>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</si>
  <si>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</si>
  <si>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</si>
  <si>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</si>
  <si>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</si>
  <si>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</si>
  <si>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</si>
  <si>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</si>
  <si>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</si>
  <si>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</si>
  <si>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</si>
  <si>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</si>
  <si>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</si>
  <si>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</si>
  <si>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</si>
  <si>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</si>
  <si>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</si>
  <si>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</si>
  <si>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</si>
  <si>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</si>
  <si>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</si>
  <si>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</si>
  <si>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</si>
  <si>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</si>
  <si>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</si>
  <si>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</si>
  <si>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</si>
  <si>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</si>
  <si>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</si>
  <si>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</si>
  <si>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</si>
  <si>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</si>
  <si>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</si>
  <si>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</si>
  <si>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</si>
  <si>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</si>
  <si>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</si>
  <si>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</si>
  <si>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</si>
  <si>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</si>
  <si>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</si>
  <si>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</si>
  <si>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</si>
  <si>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</si>
  <si>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</si>
  <si>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</si>
  <si>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</si>
  <si>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</si>
  <si>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</si>
  <si>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</si>
  <si>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</si>
  <si>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</si>
  <si>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</si>
  <si>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</si>
  <si>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</si>
  <si>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</si>
  <si>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</si>
  <si>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</si>
  <si>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</si>
  <si>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</si>
  <si>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</si>
  <si>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</si>
  <si>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</si>
  <si>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</si>
  <si>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</si>
  <si>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</si>
  <si>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</si>
  <si>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</si>
  <si>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</si>
  <si>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</si>
  <si>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</si>
  <si>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</si>
  <si>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</si>
  <si>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</si>
  <si>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</si>
  <si>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</si>
  <si>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</si>
  <si>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</si>
  <si>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</si>
  <si>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</si>
  <si>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</si>
  <si>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</si>
  <si>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</si>
  <si>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</si>
  <si>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</si>
  <si>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</si>
  <si>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</si>
  <si>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</si>
  <si>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</si>
  <si>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</si>
  <si>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</si>
  <si>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</si>
  <si>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</si>
  <si>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</si>
  <si>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</si>
  <si>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</si>
  <si>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</si>
  <si>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</si>
  <si>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</si>
  <si>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</si>
  <si>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</si>
  <si>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</si>
  <si>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</si>
  <si>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</si>
  <si>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</si>
  <si>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</si>
  <si>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</si>
  <si>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</si>
  <si>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</si>
  <si>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</si>
  <si>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</si>
  <si>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</si>
  <si>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</si>
  <si>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</si>
  <si>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</si>
  <si>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</si>
  <si>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</si>
  <si>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</si>
  <si>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</si>
  <si>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</si>
  <si>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</si>
  <si>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</si>
  <si>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</si>
  <si>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</si>
  <si>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</si>
  <si>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</si>
  <si>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</si>
  <si>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</si>
  <si>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</si>
  <si>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</si>
  <si>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</si>
  <si>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</si>
  <si>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</si>
  <si>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</si>
  <si>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</si>
  <si>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</si>
  <si>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</si>
  <si>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</si>
  <si>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</si>
  <si>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</si>
  <si>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</si>
  <si>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</si>
  <si>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</si>
  <si>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</si>
  <si>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</si>
  <si>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</si>
  <si>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</si>
  <si>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</si>
  <si>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</si>
  <si>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</si>
  <si>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</si>
  <si>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</si>
  <si>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</si>
  <si>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</si>
  <si>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</si>
  <si>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</si>
  <si>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</si>
  <si>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</si>
  <si>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</si>
  <si>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</si>
  <si>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</si>
  <si>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</si>
  <si>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</si>
  <si>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</si>
  <si>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</si>
  <si>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</si>
  <si>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</si>
  <si>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</si>
  <si>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</si>
  <si>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</si>
  <si>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</si>
  <si>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</si>
  <si>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</si>
  <si>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</si>
  <si>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</si>
  <si>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</si>
  <si>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</si>
  <si>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</si>
  <si>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</si>
  <si>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</si>
  <si>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</si>
  <si>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</si>
  <si>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</si>
  <si>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</si>
  <si>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</si>
  <si>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</si>
  <si>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</si>
  <si>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</si>
  <si>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</si>
  <si>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</si>
  <si>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</si>
  <si>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</si>
  <si>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</si>
  <si>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</si>
  <si>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</si>
  <si>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</si>
  <si>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</si>
  <si>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</si>
  <si>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</si>
  <si>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</si>
  <si>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</si>
  <si>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</si>
  <si>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</si>
  <si>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</si>
  <si>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</si>
  <si>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</si>
  <si>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</si>
  <si>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</si>
  <si>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</si>
  <si>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</si>
  <si>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</si>
  <si>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</si>
  <si>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</si>
  <si>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</si>
  <si>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</si>
  <si>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</si>
  <si>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</si>
  <si>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</si>
  <si>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</si>
  <si>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</si>
  <si>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</si>
  <si>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</si>
  <si>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</si>
  <si>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</si>
  <si>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</si>
  <si>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</si>
  <si>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</si>
  <si>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</si>
  <si>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</si>
  <si>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</si>
  <si>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</si>
  <si>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</si>
  <si>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</si>
  <si>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</si>
  <si>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</si>
  <si>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</si>
  <si>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</si>
  <si>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</si>
  <si>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</si>
  <si>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</si>
  <si>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</si>
  <si>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</si>
  <si>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</si>
  <si>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</si>
  <si>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</si>
  <si>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</si>
  <si>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</si>
  <si>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</si>
  <si>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</si>
  <si>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</si>
  <si>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</si>
  <si>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</si>
  <si>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</si>
  <si>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</si>
  <si>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</si>
  <si>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</si>
  <si>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</si>
  <si>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</si>
  <si>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</si>
  <si>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</si>
  <si>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</si>
  <si>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</si>
  <si>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</si>
  <si>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</si>
  <si>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</si>
  <si>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</si>
  <si>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</si>
  <si>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</si>
  <si>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</si>
  <si>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</si>
  <si>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</si>
  <si>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</si>
  <si>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</si>
  <si>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</si>
  <si>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</si>
  <si>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</si>
  <si>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</si>
  <si>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</si>
  <si>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</si>
  <si>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</si>
  <si>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</si>
  <si>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</si>
  <si>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</si>
  <si>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</si>
  <si>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</si>
  <si>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</si>
  <si>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</si>
  <si>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</si>
  <si>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</si>
  <si>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</si>
  <si>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</si>
  <si>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</si>
  <si>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</si>
  <si>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</si>
  <si>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</si>
  <si>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</si>
  <si>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</si>
  <si>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</si>
  <si>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</si>
  <si>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</si>
  <si>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</si>
  <si>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</si>
  <si>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</si>
  <si>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</si>
  <si>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</si>
  <si>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</si>
  <si>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</si>
  <si>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</si>
  <si>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</si>
  <si>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</si>
  <si>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</si>
  <si>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</si>
  <si>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</si>
  <si>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</si>
  <si>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</si>
  <si>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</si>
  <si>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</si>
  <si>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</si>
  <si>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</si>
  <si>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</si>
  <si>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</si>
  <si>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</si>
  <si>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</si>
  <si>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</si>
  <si>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</si>
  <si>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</si>
  <si>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</si>
  <si>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</si>
  <si>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</si>
  <si>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</si>
  <si>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</si>
  <si>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</si>
  <si>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</si>
  <si>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</si>
  <si>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</si>
  <si>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</si>
  <si>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</si>
  <si>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</si>
  <si>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</si>
  <si>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</si>
  <si>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</si>
  <si>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</si>
  <si>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</si>
  <si>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</si>
  <si>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</si>
  <si>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</si>
  <si>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</si>
  <si>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</si>
  <si>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</si>
  <si>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</si>
  <si>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</si>
  <si>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</si>
  <si>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</si>
  <si>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</si>
  <si>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</si>
  <si>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</si>
  <si>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</si>
  <si>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</si>
  <si>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</si>
  <si>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</si>
  <si>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</si>
  <si>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</si>
  <si>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</si>
  <si>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</si>
  <si>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</si>
  <si>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</si>
  <si>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</si>
  <si>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</si>
  <si>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</si>
  <si>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</si>
  <si>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</si>
  <si>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</si>
  <si>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</si>
  <si>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</si>
  <si>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</si>
  <si>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</si>
  <si>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</si>
  <si>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</si>
  <si>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</si>
  <si>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</si>
  <si>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</si>
  <si>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</si>
  <si>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</si>
  <si>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</si>
  <si>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</si>
  <si>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</si>
  <si>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</si>
  <si>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</si>
  <si>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</si>
  <si>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</si>
  <si>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</si>
  <si>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</si>
  <si>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</si>
  <si>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</si>
  <si>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</si>
  <si>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</si>
  <si>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</si>
  <si>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</si>
  <si>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</si>
  <si>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</si>
  <si>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</si>
  <si>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</si>
  <si>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</si>
  <si>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</si>
  <si>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</si>
  <si>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</si>
  <si>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</si>
  <si>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</si>
  <si>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</si>
  <si>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</si>
  <si>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</si>
  <si>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</si>
  <si>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</si>
  <si>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</si>
  <si>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</si>
  <si>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</si>
  <si>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</si>
  <si>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</si>
  <si>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</si>
  <si>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</si>
  <si>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</si>
  <si>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</si>
  <si>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</si>
  <si>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</si>
  <si>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</si>
  <si>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</si>
  <si>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</si>
  <si>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</si>
  <si>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</si>
  <si>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</si>
  <si>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</si>
  <si>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</si>
  <si>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</si>
  <si>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</si>
  <si>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</si>
  <si>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</si>
  <si>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</si>
  <si>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</si>
  <si>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</si>
  <si>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</si>
  <si>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</si>
  <si>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</si>
  <si>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</si>
  <si>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</si>
  <si>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</si>
  <si>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</si>
  <si>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</si>
  <si>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</si>
  <si>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</si>
  <si>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</si>
  <si>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</si>
  <si>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</si>
  <si>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</si>
  <si>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</si>
  <si>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</si>
  <si>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</si>
  <si>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</si>
  <si>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</si>
  <si>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</si>
  <si>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</si>
  <si>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</si>
  <si>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</si>
  <si>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</si>
  <si>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</si>
  <si>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</si>
  <si>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</si>
  <si>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</si>
  <si>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</si>
  <si>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</si>
  <si>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</si>
  <si>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</si>
  <si>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</si>
  <si>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</si>
  <si>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</si>
  <si>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</si>
  <si>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</si>
  <si>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</si>
  <si>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</si>
  <si>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</si>
  <si>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</si>
  <si>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</si>
  <si>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</si>
  <si>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</si>
  <si>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</si>
  <si>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</si>
  <si>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</si>
  <si>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</si>
  <si>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</si>
  <si>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</si>
  <si>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</si>
  <si>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</si>
  <si>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</si>
  <si>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</si>
  <si>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</si>
  <si>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</si>
  <si>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</si>
  <si>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</si>
  <si>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</si>
  <si>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</si>
  <si>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</si>
  <si>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</si>
  <si>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</si>
  <si>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</si>
  <si>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</si>
  <si>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</si>
  <si>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</si>
  <si>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</si>
  <si>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</si>
  <si>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</si>
  <si>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</si>
  <si>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</si>
  <si>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</si>
  <si>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</si>
  <si>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</si>
  <si>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</si>
  <si>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</si>
  <si>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</si>
  <si>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</si>
  <si>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</si>
  <si>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</si>
  <si>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</si>
  <si>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</si>
  <si>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</si>
  <si>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</si>
  <si>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</si>
  <si>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</si>
  <si>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</si>
  <si>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</si>
  <si>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</si>
  <si>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</si>
  <si>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</si>
  <si>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</si>
  <si>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</si>
  <si>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</si>
  <si>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</si>
  <si>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</si>
  <si>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</si>
  <si>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</si>
  <si>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</si>
  <si>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</si>
  <si>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</si>
  <si>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</si>
  <si>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</si>
  <si>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</si>
  <si>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</si>
  <si>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</si>
  <si>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</si>
  <si>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</si>
  <si>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</si>
  <si>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</si>
  <si>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</si>
  <si>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</si>
  <si>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</si>
  <si>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</si>
  <si>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</si>
  <si>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</si>
  <si>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</si>
  <si>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</si>
  <si>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</si>
  <si>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</si>
  <si>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</si>
  <si>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</si>
  <si>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</si>
  <si>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</si>
  <si>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</si>
  <si>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</si>
  <si>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</si>
  <si>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</si>
  <si>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</si>
  <si>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</si>
  <si>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</si>
  <si>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</si>
  <si>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</si>
  <si>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</si>
  <si>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</si>
  <si>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</si>
  <si>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</si>
  <si>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</si>
  <si>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</si>
  <si>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</si>
  <si>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</si>
  <si>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</si>
  <si>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</si>
  <si>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</si>
  <si>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</si>
  <si>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</si>
  <si>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</si>
  <si>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</si>
  <si>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</si>
  <si>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</si>
  <si>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</si>
  <si>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</si>
  <si>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</si>
  <si>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</si>
  <si>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</si>
  <si>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</si>
  <si>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</si>
  <si>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</si>
  <si>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</si>
  <si>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</si>
  <si>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</si>
  <si>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</si>
  <si>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</si>
  <si>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</si>
  <si>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</si>
  <si>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</si>
  <si>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</si>
  <si>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</si>
  <si>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</si>
  <si>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</si>
  <si>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</si>
  <si>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</si>
  <si>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</si>
  <si>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</si>
  <si>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</si>
  <si>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</si>
  <si>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</si>
  <si>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</si>
  <si>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</si>
  <si>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</si>
  <si>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</si>
  <si>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</si>
  <si>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</si>
  <si>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</si>
  <si>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</si>
  <si>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</si>
  <si>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</si>
  <si>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</si>
  <si>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</si>
  <si>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</si>
  <si>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</si>
  <si>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</si>
  <si>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</si>
  <si>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</si>
  <si>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</si>
  <si>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</si>
  <si>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</si>
  <si>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</si>
  <si>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</si>
  <si>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</si>
  <si>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</si>
  <si>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</si>
  <si>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</si>
  <si>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</si>
  <si>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</si>
  <si>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</si>
  <si>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</si>
  <si>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</si>
  <si>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</si>
  <si>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</si>
  <si>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</si>
  <si>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</si>
  <si>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</si>
  <si>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</si>
  <si>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</si>
  <si>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</si>
  <si>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</si>
  <si>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</si>
  <si>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</si>
  <si>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</si>
  <si>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</si>
  <si>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</si>
  <si>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</si>
  <si>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</si>
  <si>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</si>
  <si>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</si>
  <si>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</si>
  <si>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</si>
  <si>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</si>
  <si>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</si>
  <si>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</si>
  <si>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</si>
  <si>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</si>
  <si>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</si>
  <si>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</si>
  <si>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</si>
  <si>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</si>
  <si>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</si>
  <si>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</si>
  <si>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</si>
  <si>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</si>
  <si>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</si>
  <si>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</si>
  <si>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</si>
  <si>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</si>
  <si>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</si>
  <si>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</si>
  <si>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</si>
  <si>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</si>
  <si>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</si>
  <si>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</si>
  <si>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</si>
  <si>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</si>
  <si>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</si>
  <si>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</si>
  <si>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</si>
  <si>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</si>
  <si>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</si>
  <si>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</si>
  <si>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</si>
  <si>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</si>
  <si>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</si>
  <si>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</si>
  <si>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</si>
  <si>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</si>
  <si>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</si>
  <si>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</si>
  <si>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</si>
  <si>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</si>
  <si>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</si>
  <si>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</si>
  <si>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</si>
  <si>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</si>
  <si>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</si>
  <si>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</si>
  <si>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</si>
  <si>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</si>
  <si>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</si>
  <si>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</si>
  <si>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</si>
  <si>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</si>
  <si>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</si>
  <si>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</si>
  <si>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</si>
  <si>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</si>
  <si>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</si>
  <si>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</si>
  <si>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</si>
  <si>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</si>
  <si>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</si>
  <si>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</si>
  <si>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</si>
  <si>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</si>
  <si>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</si>
  <si>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</si>
  <si>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</si>
  <si>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</si>
  <si>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</si>
  <si>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</si>
  <si>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</si>
  <si>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</si>
  <si>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</si>
  <si>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</si>
  <si>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</si>
  <si>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</si>
  <si>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</si>
  <si>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</si>
  <si>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</si>
  <si>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</si>
  <si>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</si>
  <si>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</si>
  <si>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</si>
  <si>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</si>
  <si>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</si>
  <si>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</si>
  <si>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</si>
  <si>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</si>
  <si>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</si>
  <si>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</si>
  <si>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</si>
  <si>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</si>
  <si>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</si>
  <si>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</si>
  <si>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</si>
  <si>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</si>
  <si>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</si>
  <si>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</si>
  <si>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</si>
  <si>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</si>
  <si>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</si>
  <si>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</si>
  <si>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</si>
  <si>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</si>
  <si>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</si>
  <si>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</si>
  <si>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</si>
  <si>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</si>
  <si>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</si>
  <si>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</si>
  <si>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</si>
  <si>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</si>
  <si>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</si>
  <si>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</si>
  <si>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</si>
  <si>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</si>
  <si>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</si>
  <si>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</si>
  <si>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</si>
  <si>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</si>
  <si>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</si>
  <si>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</si>
  <si>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</si>
  <si>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</si>
  <si>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</si>
  <si>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</si>
  <si>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</si>
  <si>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</si>
  <si>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</si>
  <si>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</si>
  <si>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</si>
  <si>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</si>
  <si>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</si>
  <si>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</si>
  <si>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</si>
  <si>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</si>
  <si>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</si>
  <si>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</si>
  <si>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</si>
  <si>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</si>
  <si>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</si>
  <si>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</si>
  <si>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</si>
  <si>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</si>
  <si>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</si>
  <si>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</si>
  <si>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</si>
  <si>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</si>
  <si>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</si>
  <si>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</si>
  <si>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</si>
  <si>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</si>
  <si>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</si>
  <si>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</si>
  <si>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</si>
  <si>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</si>
  <si>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</si>
  <si>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</si>
  <si>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</si>
  <si>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</si>
  <si>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</si>
  <si>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</si>
  <si>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</si>
  <si>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</si>
  <si>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</si>
  <si>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</si>
  <si>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</si>
  <si>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</si>
  <si>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</si>
  <si>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</si>
  <si>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</si>
  <si>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</si>
  <si>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</si>
  <si>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</si>
  <si>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</si>
  <si>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</si>
  <si>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</si>
  <si>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</si>
  <si>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</si>
  <si>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</si>
  <si>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</si>
  <si>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</si>
  <si>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</si>
  <si>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</si>
  <si>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</si>
  <si>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</si>
  <si>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</si>
  <si>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</si>
  <si>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</si>
  <si>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</si>
  <si>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</si>
  <si>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</si>
  <si>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</si>
  <si>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</si>
  <si>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</si>
  <si>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</si>
  <si>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</si>
  <si>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</si>
  <si>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</si>
  <si>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</si>
  <si>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</si>
  <si>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</si>
  <si>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</si>
  <si>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</si>
  <si>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</si>
  <si>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</si>
  <si>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</si>
  <si>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</si>
  <si>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</si>
  <si>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</si>
  <si>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</si>
  <si>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</si>
  <si>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</si>
  <si>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</si>
  <si>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</si>
  <si>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</si>
  <si>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</si>
  <si>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</si>
  <si>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</si>
  <si>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</si>
  <si>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</si>
  <si>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</si>
  <si>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</si>
  <si>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</si>
  <si>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</si>
  <si>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</si>
  <si>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</si>
  <si>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</si>
  <si>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</si>
  <si>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</si>
  <si>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</si>
  <si>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</si>
  <si>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</si>
  <si>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</si>
  <si>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</si>
  <si>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</si>
  <si>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</si>
  <si>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</si>
  <si>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</si>
  <si>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</si>
  <si>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</si>
  <si>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</si>
  <si>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</si>
  <si>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</si>
  <si>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</si>
  <si>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</si>
  <si>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</si>
  <si>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</si>
  <si>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</si>
  <si>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</si>
  <si>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</si>
  <si>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</si>
  <si>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</si>
  <si>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</si>
  <si>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</si>
  <si>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</si>
  <si>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</si>
  <si>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</si>
  <si>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</si>
  <si>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</si>
  <si>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</si>
  <si>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</si>
  <si>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</si>
  <si>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</si>
  <si>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</si>
  <si>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</si>
  <si>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</si>
  <si>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</si>
  <si>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</si>
  <si>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</si>
  <si>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</si>
  <si>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</si>
  <si>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</si>
  <si>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</si>
  <si>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</si>
  <si>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</si>
  <si>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</si>
  <si>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</si>
  <si>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</si>
  <si>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</si>
  <si>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</si>
  <si>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</si>
  <si>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</si>
  <si>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</si>
  <si>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</si>
  <si>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</si>
  <si>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</si>
  <si>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</si>
  <si>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</si>
  <si>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</si>
  <si>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</si>
  <si>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</si>
  <si>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</si>
  <si>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</si>
  <si>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</si>
  <si>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</si>
  <si>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</si>
  <si>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</si>
  <si>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</si>
  <si>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</si>
  <si>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</si>
  <si>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</si>
  <si>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</si>
  <si>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</si>
  <si>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</si>
  <si>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</si>
  <si>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</si>
  <si>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</si>
  <si>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</si>
  <si>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</si>
  <si>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</si>
  <si>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</si>
  <si>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</si>
  <si>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</si>
  <si>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</si>
  <si>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</si>
  <si>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</si>
  <si>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</si>
  <si>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</si>
  <si>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</si>
  <si>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</si>
  <si>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</si>
  <si>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</si>
  <si>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</si>
  <si>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</si>
  <si>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</si>
  <si>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</si>
  <si>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</si>
  <si>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</si>
  <si>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</si>
  <si>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</si>
  <si>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</si>
  <si>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</si>
  <si>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</si>
  <si>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</si>
  <si>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</si>
  <si>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</si>
  <si>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</si>
  <si>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</si>
  <si>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</si>
  <si>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</si>
  <si>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</si>
  <si>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</si>
  <si>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</si>
  <si>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</si>
  <si>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</si>
  <si>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</si>
  <si>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</si>
  <si>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</si>
  <si>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</si>
  <si>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</si>
  <si>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</si>
  <si>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</si>
  <si>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</si>
  <si>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</si>
  <si>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</si>
  <si>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</si>
  <si>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</si>
  <si>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</si>
  <si>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</si>
  <si>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</si>
  <si>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</si>
  <si>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</si>
  <si>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</si>
  <si>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</si>
  <si>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</si>
  <si>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</si>
  <si>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</si>
  <si>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</si>
  <si>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</si>
  <si>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</si>
  <si>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</si>
  <si>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</si>
  <si>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</si>
  <si>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</si>
  <si>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</si>
  <si>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</si>
  <si>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</si>
  <si>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</si>
  <si>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</si>
  <si>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</si>
  <si>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</si>
  <si>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</si>
  <si>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</si>
  <si>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</si>
  <si>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</si>
  <si>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</si>
  <si>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</si>
  <si>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</si>
  <si>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</si>
  <si>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</si>
  <si>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</si>
  <si>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</si>
  <si>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</si>
  <si>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</si>
  <si>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</si>
  <si>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</si>
  <si>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</si>
  <si>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</si>
  <si>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</si>
  <si>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</si>
  <si>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</si>
  <si>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</si>
  <si>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</si>
  <si>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</si>
  <si>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</si>
  <si>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</si>
  <si>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</si>
  <si>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</si>
  <si>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</si>
  <si>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</si>
  <si>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</si>
  <si>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</si>
  <si>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</si>
  <si>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</si>
  <si>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</si>
  <si>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</si>
  <si>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</si>
  <si>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</si>
  <si>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</si>
  <si>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</si>
  <si>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</si>
  <si>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</si>
  <si>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</si>
  <si>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</si>
  <si>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</si>
  <si>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</si>
  <si>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</si>
  <si>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</si>
  <si>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</si>
  <si>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</si>
  <si>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</si>
  <si>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</si>
  <si>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</si>
  <si>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</si>
  <si>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</si>
  <si>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</si>
  <si>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</si>
  <si>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</si>
  <si>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</si>
  <si>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</si>
  <si>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</si>
  <si>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</si>
  <si>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</si>
  <si>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</si>
  <si>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</si>
  <si>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</si>
  <si>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</si>
  <si>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</si>
  <si>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</si>
  <si>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</si>
  <si>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</si>
  <si>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</si>
  <si>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</si>
  <si>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</si>
  <si>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</si>
  <si>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</si>
  <si>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</si>
  <si>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</si>
  <si>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</si>
  <si>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</si>
  <si>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</si>
  <si>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</si>
  <si>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</si>
  <si>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</si>
  <si>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</si>
  <si>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</si>
  <si>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</si>
  <si>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</si>
  <si>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</si>
  <si>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</si>
  <si>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</si>
  <si>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</si>
  <si>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</si>
  <si>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</si>
  <si>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</si>
  <si>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</si>
  <si>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</si>
  <si>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</si>
  <si>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</si>
  <si>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</si>
  <si>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</si>
  <si>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</si>
  <si>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</si>
  <si>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</si>
  <si>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</si>
  <si>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</si>
  <si>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</si>
  <si>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</si>
  <si>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</si>
  <si>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</si>
  <si>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</si>
  <si>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</si>
  <si>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</si>
  <si>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</si>
  <si>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</si>
  <si>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</si>
  <si>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</si>
  <si>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</si>
  <si>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</si>
  <si>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</si>
  <si>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</si>
  <si>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</si>
  <si>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</si>
  <si>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</si>
  <si>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</si>
  <si>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</si>
  <si>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</si>
  <si>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</si>
  <si>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</si>
  <si>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</si>
  <si>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</si>
  <si>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</si>
  <si>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</si>
  <si>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</si>
  <si>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</si>
  <si>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</si>
  <si>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</si>
  <si>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</si>
  <si>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</si>
  <si>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</si>
  <si>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</si>
  <si>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</si>
  <si>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</si>
  <si>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</si>
  <si>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</si>
  <si>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</si>
  <si>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</si>
  <si>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</si>
  <si>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</si>
  <si>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</si>
  <si>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</si>
  <si>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</si>
  <si>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</si>
  <si>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</si>
  <si>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</si>
  <si>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</si>
  <si>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</si>
  <si>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</si>
  <si>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</si>
  <si>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</si>
  <si>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</si>
  <si>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</si>
  <si>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</si>
  <si>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</si>
  <si>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</si>
  <si>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</si>
  <si>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</si>
  <si>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</si>
  <si>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</si>
  <si>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</si>
  <si>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</si>
  <si>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</si>
  <si>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</si>
  <si>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</si>
  <si>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</si>
  <si>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</si>
  <si>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</si>
  <si>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</si>
  <si>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</si>
  <si>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</si>
  <si>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</si>
  <si>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</si>
  <si>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</si>
  <si>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</si>
  <si>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</si>
  <si>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</si>
  <si>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</si>
  <si>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</si>
  <si>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</si>
  <si>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</si>
  <si>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</si>
  <si>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</si>
  <si>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</si>
  <si>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</si>
  <si>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</si>
  <si>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</si>
  <si>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</si>
  <si>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</si>
  <si>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</si>
  <si>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</si>
  <si>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</si>
  <si>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</si>
  <si>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</si>
  <si>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</si>
  <si>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</si>
  <si>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</si>
  <si>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</si>
  <si>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</si>
  <si>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</si>
  <si>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</si>
  <si>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</si>
  <si>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</si>
  <si>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</si>
  <si>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</si>
  <si>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</si>
  <si>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</si>
  <si>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</si>
  <si>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</si>
  <si>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</si>
  <si>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</si>
  <si>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</si>
  <si>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</si>
  <si>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</si>
  <si>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</si>
  <si>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</si>
  <si>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</si>
  <si>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</si>
  <si>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</si>
  <si>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</si>
  <si>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</si>
  <si>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</si>
  <si>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</si>
  <si>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</si>
  <si>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</si>
  <si>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</si>
  <si>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</si>
  <si>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</si>
  <si>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</si>
  <si>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</si>
  <si>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</si>
  <si>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</si>
  <si>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</si>
  <si>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</si>
  <si>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</si>
  <si>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</si>
  <si>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</si>
  <si>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</si>
  <si>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</si>
  <si>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</si>
  <si>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</si>
  <si>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</si>
  <si>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</si>
  <si>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</si>
  <si>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</si>
  <si>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</si>
  <si>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</si>
  <si>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</si>
  <si>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</si>
  <si>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</si>
  <si>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</si>
  <si>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</si>
  <si>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</si>
  <si>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</si>
  <si>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</si>
  <si>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</si>
  <si>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</si>
  <si>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</si>
  <si>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</si>
  <si>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</si>
  <si>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</si>
  <si>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</si>
  <si>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</si>
  <si>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</si>
  <si>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</si>
  <si>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</si>
  <si>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</si>
  <si>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</si>
  <si>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</si>
  <si>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</si>
  <si>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</si>
  <si>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</si>
  <si>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</si>
  <si>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</si>
  <si>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</si>
  <si>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</si>
  <si>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</si>
  <si>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</si>
  <si>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</si>
  <si>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</si>
  <si>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</si>
  <si>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</si>
  <si>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</si>
  <si>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</si>
  <si>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</si>
  <si>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</si>
  <si>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</si>
  <si>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</si>
  <si>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</si>
  <si>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</si>
  <si>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</si>
  <si>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</si>
  <si>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</si>
  <si>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</si>
  <si>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</si>
  <si>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</si>
  <si>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</si>
  <si>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</si>
  <si>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</si>
  <si>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</si>
  <si>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</si>
  <si>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</si>
  <si>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</si>
  <si>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</si>
  <si>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</si>
  <si>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</si>
  <si>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</si>
  <si>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</si>
  <si>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</si>
  <si>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</si>
  <si>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</si>
  <si>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</si>
  <si>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</si>
  <si>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</si>
  <si>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</si>
  <si>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</si>
  <si>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</si>
  <si>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</si>
  <si>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</si>
  <si>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</si>
  <si>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</si>
  <si>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</si>
  <si>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</si>
  <si>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</si>
  <si>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</si>
  <si>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</si>
  <si>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</si>
  <si>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</si>
  <si>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</si>
  <si>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</si>
  <si>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</si>
  <si>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</si>
  <si>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</si>
  <si>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</si>
  <si>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</si>
  <si>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</si>
  <si>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</si>
  <si>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</si>
  <si>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</si>
  <si>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</si>
  <si>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</si>
  <si>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</si>
  <si>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</si>
  <si>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</si>
  <si>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</si>
  <si>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</si>
  <si>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</si>
  <si>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</si>
  <si>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</si>
  <si>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</si>
  <si>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</si>
  <si>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</si>
  <si>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</si>
  <si>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</si>
  <si>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</si>
  <si>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</si>
  <si>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</si>
  <si>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</si>
  <si>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</si>
  <si>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</si>
  <si>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</si>
  <si>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</si>
  <si>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</si>
  <si>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</si>
  <si>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</si>
  <si>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</si>
  <si>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</si>
  <si>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</si>
  <si>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</si>
  <si>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</si>
  <si>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</si>
  <si>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</si>
  <si>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</si>
  <si>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</si>
  <si>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</si>
  <si>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</si>
  <si>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</si>
  <si>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</si>
  <si>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</si>
  <si>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</si>
  <si>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</si>
  <si>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</si>
  <si>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</si>
  <si>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</si>
  <si>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</si>
  <si>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</si>
  <si>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</si>
  <si>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</si>
  <si>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</si>
  <si>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</si>
  <si>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</si>
  <si>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</si>
  <si>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</si>
  <si>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</si>
  <si>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</si>
  <si>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</si>
  <si>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</si>
  <si>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</si>
  <si>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</si>
  <si>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</si>
  <si>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</si>
  <si>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</si>
  <si>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</si>
  <si>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</si>
  <si>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</si>
  <si>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</si>
  <si>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</si>
  <si>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</si>
  <si>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</si>
  <si>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</si>
  <si>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</si>
  <si>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</si>
  <si>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</si>
  <si>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</si>
  <si>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</si>
  <si>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</si>
  <si>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</si>
  <si>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</si>
  <si>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</si>
  <si>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</si>
  <si>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</si>
  <si>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</si>
  <si>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</si>
  <si>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</si>
  <si>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</si>
  <si>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</si>
  <si>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</si>
  <si>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</si>
  <si>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</si>
  <si>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</si>
  <si>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</si>
  <si>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</si>
  <si>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</si>
  <si>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</si>
  <si>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</si>
  <si>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</si>
  <si>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</si>
  <si>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</si>
  <si>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</si>
  <si>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</si>
  <si>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</si>
  <si>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</si>
  <si>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</si>
  <si>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</si>
  <si>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</si>
  <si>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</si>
  <si>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</si>
  <si>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</si>
  <si>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</si>
  <si>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</si>
  <si>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</si>
  <si>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</si>
  <si>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</si>
  <si>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</si>
  <si>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</si>
  <si>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</si>
  <si>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</si>
  <si>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</si>
  <si>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</si>
  <si>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</si>
  <si>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</si>
  <si>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</si>
  <si>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</si>
  <si>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</si>
  <si>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</si>
  <si>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</si>
  <si>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</si>
  <si>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</si>
  <si>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</si>
  <si>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</si>
  <si>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</si>
  <si>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</si>
  <si>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</si>
  <si>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</si>
  <si>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</si>
  <si>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</si>
  <si>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</si>
  <si>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</si>
  <si>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</si>
  <si>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</si>
  <si>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</si>
  <si>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</si>
  <si>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</si>
  <si>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</si>
  <si>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</si>
  <si>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</si>
  <si>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</si>
  <si>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</si>
  <si>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</si>
  <si>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</si>
  <si>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</si>
  <si>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</si>
  <si>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</si>
  <si>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</si>
  <si>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</si>
  <si>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</si>
  <si>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</si>
  <si>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</si>
  <si>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</si>
  <si>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</si>
  <si>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</si>
  <si>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</si>
  <si>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</si>
  <si>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</si>
  <si>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</si>
  <si>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</si>
  <si>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</si>
  <si>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</si>
  <si>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</si>
  <si>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</si>
  <si>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</si>
  <si>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</si>
  <si>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</si>
  <si>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</si>
  <si>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</si>
  <si>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</si>
  <si>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</si>
  <si>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</si>
  <si>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</si>
  <si>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</si>
  <si>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</si>
  <si>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</si>
  <si>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</si>
  <si>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</si>
  <si>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</si>
  <si>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</si>
  <si>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</si>
  <si>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</si>
  <si>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</si>
  <si>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</si>
  <si>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</si>
  <si>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</si>
  <si>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</si>
  <si>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</si>
  <si>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</si>
  <si>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</si>
  <si>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</si>
  <si>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</si>
  <si>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</si>
  <si>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</si>
  <si>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</si>
  <si>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</si>
  <si>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</si>
  <si>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</si>
  <si>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</si>
  <si>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</si>
  <si>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</si>
  <si>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</si>
  <si>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</si>
  <si>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</si>
  <si>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</si>
  <si>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</si>
  <si>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</si>
  <si>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</si>
  <si>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</si>
  <si>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</si>
  <si>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</si>
  <si>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</si>
  <si>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</si>
  <si>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</si>
  <si>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</si>
  <si>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</si>
  <si>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</si>
  <si>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</si>
  <si>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</si>
  <si>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</si>
  <si>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</si>
  <si>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</si>
  <si>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</si>
  <si>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</si>
  <si>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</si>
  <si>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</si>
  <si>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</si>
  <si>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</si>
  <si>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</si>
  <si>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</si>
  <si>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</si>
  <si>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</si>
  <si>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</si>
  <si>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</si>
  <si>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</si>
  <si>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</si>
  <si>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</si>
  <si>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</si>
  <si>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</si>
  <si>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</si>
  <si>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</si>
  <si>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</si>
  <si>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</si>
  <si>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</si>
  <si>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</si>
  <si>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</si>
  <si>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</si>
  <si>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</si>
  <si>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</si>
  <si>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</si>
  <si>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</si>
  <si>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</si>
  <si>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</si>
  <si>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</si>
  <si>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</si>
  <si>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</si>
  <si>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</si>
  <si>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</si>
  <si>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</si>
  <si>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</si>
  <si>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</si>
  <si>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</si>
  <si>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</si>
  <si>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</si>
  <si>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</si>
  <si>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</si>
  <si>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</si>
  <si>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</si>
  <si>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</si>
  <si>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</si>
  <si>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</si>
  <si>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</si>
  <si>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</si>
  <si>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</si>
  <si>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</si>
  <si>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</si>
  <si>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</si>
  <si>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</si>
  <si>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</si>
  <si>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</si>
  <si>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</si>
  <si>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</si>
  <si>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</si>
  <si>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</si>
  <si>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</si>
  <si>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</si>
  <si>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</si>
  <si>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</si>
  <si>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</si>
  <si>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</si>
  <si>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</si>
  <si>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</si>
  <si>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</si>
  <si>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</si>
  <si>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</si>
  <si>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</si>
  <si>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</si>
  <si>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</si>
  <si>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</si>
  <si>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</si>
  <si>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</si>
  <si>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</si>
  <si>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</si>
  <si>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</si>
  <si>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</si>
  <si>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</si>
  <si>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</si>
  <si>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</si>
  <si>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</si>
  <si>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</si>
  <si>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</si>
  <si>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</si>
  <si>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</si>
  <si>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</si>
  <si>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</si>
  <si>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</si>
  <si>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</si>
  <si>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</si>
  <si>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</si>
  <si>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</si>
  <si>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</si>
  <si>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</si>
  <si>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</si>
  <si>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</si>
  <si>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</si>
  <si>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</si>
  <si>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</si>
  <si>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</si>
  <si>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</si>
  <si>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</si>
  <si>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</si>
  <si>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</si>
  <si>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</si>
  <si>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</si>
  <si>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</si>
  <si>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</si>
  <si>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</si>
  <si>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</si>
  <si>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</si>
  <si>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</si>
  <si>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</si>
  <si>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</si>
  <si>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</si>
  <si>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</si>
  <si>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</si>
  <si>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</si>
  <si>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</si>
  <si>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</si>
  <si>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</si>
  <si>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</si>
  <si>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</si>
  <si>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</si>
  <si>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</si>
  <si>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</si>
  <si>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</si>
  <si>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</si>
  <si>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</si>
  <si>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</si>
  <si>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</si>
  <si>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</si>
  <si>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</si>
  <si>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</si>
  <si>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</si>
  <si>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</si>
  <si>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</si>
  <si>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</si>
  <si>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</si>
  <si>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</si>
  <si>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</si>
  <si>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</si>
  <si>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</si>
  <si>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</si>
  <si>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</si>
  <si>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</si>
  <si>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</si>
  <si>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</si>
  <si>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</si>
  <si>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</si>
  <si>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</si>
  <si>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</si>
  <si>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</si>
  <si>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</si>
  <si>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</si>
  <si>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</si>
  <si>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</si>
  <si>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</si>
  <si>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</si>
  <si>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</si>
  <si>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</si>
  <si>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</si>
  <si>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</si>
  <si>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</si>
  <si>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</si>
  <si>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</si>
  <si>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</si>
  <si>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</si>
  <si>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</si>
  <si>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</si>
  <si>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</si>
  <si>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</si>
  <si>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</si>
  <si>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</si>
  <si>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</si>
  <si>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</si>
  <si>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</si>
  <si>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</si>
  <si>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</si>
  <si>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</si>
  <si>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</si>
  <si>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</si>
  <si>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</si>
  <si>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</si>
  <si>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</si>
  <si>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</si>
  <si>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</si>
  <si>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</si>
  <si>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</si>
  <si>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</si>
  <si>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</si>
  <si>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</si>
  <si>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</si>
  <si>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</si>
  <si>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</si>
  <si>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</si>
  <si>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</si>
  <si>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</si>
  <si>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</si>
  <si>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</si>
  <si>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</si>
  <si>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</si>
  <si>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</si>
  <si>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</si>
  <si>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</si>
  <si>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</si>
  <si>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</si>
  <si>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</si>
  <si>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</si>
  <si>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</si>
  <si>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</si>
  <si>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</si>
  <si>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</si>
  <si>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</si>
  <si>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</si>
  <si>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</si>
  <si>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</si>
  <si>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</si>
  <si>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</si>
  <si>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</si>
  <si>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</si>
  <si>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</si>
  <si>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</si>
  <si>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</si>
  <si>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</si>
  <si>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</si>
  <si>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</si>
  <si>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</si>
  <si>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</si>
  <si>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</si>
  <si>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</si>
  <si>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</si>
  <si>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</si>
  <si>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</si>
  <si>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</si>
  <si>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</si>
  <si>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</si>
  <si>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</si>
  <si>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</si>
  <si>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</si>
  <si>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</si>
  <si>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</si>
  <si>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</si>
  <si>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</si>
  <si>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</si>
  <si>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</si>
  <si>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</si>
  <si>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</si>
  <si>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</si>
  <si>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</si>
  <si>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</si>
  <si>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</si>
  <si>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</si>
  <si>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</si>
  <si>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</si>
  <si>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</si>
  <si>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</si>
  <si>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</si>
  <si>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</si>
  <si>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</si>
  <si>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</si>
  <si>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</si>
  <si>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</si>
  <si>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</si>
  <si>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</si>
  <si>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</si>
  <si>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</si>
  <si>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</si>
  <si>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</si>
  <si>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</si>
  <si>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</si>
  <si>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</si>
  <si>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</si>
  <si>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</si>
  <si>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</si>
  <si>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</si>
  <si>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</si>
  <si>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</si>
  <si>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</si>
  <si>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</si>
  <si>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</si>
  <si>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</si>
  <si>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</si>
  <si>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</si>
  <si>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</si>
  <si>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</si>
  <si>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</si>
  <si>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</si>
  <si>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</si>
  <si>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</si>
  <si>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</si>
  <si>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</si>
  <si>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</si>
  <si>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</si>
  <si>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</si>
  <si>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</si>
  <si>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</si>
  <si>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</si>
  <si>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</si>
  <si>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</si>
  <si>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</si>
  <si>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</si>
  <si>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</si>
  <si>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</si>
  <si>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</si>
  <si>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</si>
  <si>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</si>
  <si>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</si>
  <si>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</si>
  <si>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</si>
  <si>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</si>
  <si>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</si>
  <si>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</si>
  <si>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</si>
  <si>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</si>
  <si>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</si>
  <si>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</si>
  <si>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</si>
  <si>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</si>
  <si>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</si>
  <si>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</si>
  <si>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</si>
  <si>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</si>
  <si>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</si>
  <si>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</si>
  <si>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</si>
  <si>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</si>
  <si>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</si>
  <si>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</si>
  <si>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</si>
  <si>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</si>
  <si>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</si>
  <si>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</si>
  <si>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</si>
  <si>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</si>
  <si>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</si>
  <si>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</si>
  <si>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</si>
  <si>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</si>
  <si>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</si>
  <si>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</si>
  <si>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</si>
  <si>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</si>
  <si>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</si>
  <si>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</si>
  <si>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</si>
  <si>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</si>
  <si>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</si>
  <si>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</si>
  <si>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</si>
  <si>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</si>
  <si>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</si>
  <si>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</si>
  <si>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</si>
  <si>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</si>
  <si>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</si>
  <si>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</si>
  <si>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</si>
  <si>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</si>
  <si>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</si>
  <si>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</si>
  <si>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</si>
  <si>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</si>
  <si>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</si>
  <si>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</si>
  <si>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</si>
  <si>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</si>
  <si>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</si>
  <si>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</si>
  <si>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</si>
  <si>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</si>
  <si>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</si>
  <si>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</si>
  <si>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</si>
  <si>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</si>
  <si>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</si>
  <si>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</si>
  <si>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</si>
  <si>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</si>
  <si>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</si>
  <si>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</si>
  <si>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</si>
  <si>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</si>
  <si>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</si>
  <si>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</si>
  <si>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</si>
  <si>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</si>
  <si>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</si>
  <si>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</si>
  <si>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</si>
  <si>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</si>
  <si>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</si>
  <si>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</si>
  <si>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</si>
  <si>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</si>
  <si>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</si>
  <si>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</si>
  <si>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</si>
  <si>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</si>
  <si>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</si>
  <si>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</si>
  <si>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</si>
  <si>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</si>
  <si>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</si>
  <si>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</si>
  <si>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</si>
  <si>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</si>
  <si>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</si>
  <si>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</si>
  <si>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</si>
  <si>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</si>
  <si>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</si>
  <si>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</si>
  <si>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</si>
  <si>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</si>
  <si>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</si>
  <si>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</si>
  <si>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</si>
  <si>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</si>
  <si>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</si>
  <si>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</si>
  <si>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</si>
  <si>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</si>
  <si>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</si>
  <si>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</si>
  <si>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</si>
  <si>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</si>
  <si>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</si>
  <si>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</si>
  <si>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</si>
  <si>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</si>
  <si>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</si>
  <si>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</si>
  <si>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</si>
  <si>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</si>
  <si>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</si>
  <si>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</si>
  <si>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</si>
  <si>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</si>
  <si>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</si>
  <si>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</si>
  <si>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</si>
  <si>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</si>
  <si>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</si>
  <si>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</si>
  <si>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</si>
  <si>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</si>
  <si>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</si>
  <si>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</si>
  <si>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</si>
  <si>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</si>
  <si>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</si>
  <si>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</si>
  <si>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</si>
  <si>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</si>
  <si>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</si>
  <si>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</si>
  <si>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</si>
  <si>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</si>
  <si>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</si>
  <si>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</si>
  <si>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</si>
  <si>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</si>
  <si>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</si>
  <si>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</si>
  <si>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</si>
  <si>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</si>
  <si>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</si>
  <si>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</si>
  <si>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</si>
  <si>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</si>
  <si>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</si>
  <si>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</si>
  <si>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</si>
  <si>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</si>
  <si>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</si>
  <si>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</si>
  <si>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</si>
  <si>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</si>
  <si>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</si>
  <si>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</si>
  <si>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</si>
  <si>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</si>
  <si>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</si>
  <si>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</si>
  <si>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</si>
  <si>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</si>
  <si>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</si>
  <si>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</si>
  <si>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</si>
  <si>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</si>
  <si>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</si>
  <si>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</si>
  <si>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</si>
  <si>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</si>
  <si>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</si>
  <si>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</si>
  <si>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</si>
  <si>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</si>
  <si>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</si>
  <si>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</si>
  <si>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</si>
  <si>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</si>
  <si>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</si>
  <si>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</si>
  <si>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</si>
  <si>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</si>
  <si>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</si>
  <si>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</si>
  <si>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</si>
  <si>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</si>
  <si>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</si>
  <si>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</si>
  <si>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</si>
  <si>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</si>
  <si>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</si>
  <si>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</si>
  <si>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</si>
  <si>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</si>
  <si>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</si>
  <si>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</si>
  <si>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</si>
  <si>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</si>
  <si>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</si>
  <si>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</si>
  <si>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</si>
  <si>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</si>
  <si>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</si>
  <si>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</si>
  <si>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</si>
  <si>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</si>
  <si>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</si>
  <si>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</si>
  <si>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</si>
  <si>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</si>
  <si>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</si>
  <si>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</si>
  <si>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</si>
  <si>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</si>
  <si>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</si>
  <si>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</si>
  <si>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</si>
  <si>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</si>
  <si>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</si>
  <si>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</si>
  <si>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</si>
  <si>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</si>
  <si>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</si>
  <si>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</si>
  <si>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</si>
  <si>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</si>
  <si>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</si>
  <si>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</si>
  <si>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</si>
  <si>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</si>
  <si>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</si>
  <si>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</si>
  <si>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</si>
  <si>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</si>
  <si>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</si>
  <si>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</si>
  <si>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</si>
  <si>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</si>
  <si>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</si>
  <si>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</si>
  <si>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</si>
  <si>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</si>
  <si>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</si>
  <si>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</si>
  <si>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</si>
  <si>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</si>
  <si>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</si>
  <si>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</si>
  <si>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</si>
  <si>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</si>
  <si>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</si>
  <si>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</si>
  <si>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</si>
  <si>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</si>
  <si>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</si>
  <si>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</si>
  <si>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</si>
  <si>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</si>
  <si>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</si>
  <si>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</si>
  <si>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</si>
  <si>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</si>
  <si>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</si>
  <si>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</si>
  <si>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</si>
  <si>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</si>
  <si>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</si>
  <si>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</si>
  <si>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</si>
  <si>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</si>
  <si>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</si>
  <si>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</si>
  <si>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</si>
  <si>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</si>
  <si>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</si>
  <si>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</si>
  <si>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</si>
  <si>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</si>
  <si>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</si>
  <si>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</si>
  <si>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</si>
  <si>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</si>
  <si>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</si>
  <si>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</si>
  <si>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</si>
  <si>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</si>
  <si>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</si>
  <si>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</si>
  <si>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</si>
  <si>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</si>
  <si>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</si>
  <si>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</si>
  <si>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</si>
  <si>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</si>
  <si>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</si>
  <si>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</si>
  <si>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</si>
  <si>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</si>
  <si>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</si>
  <si>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</si>
  <si>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</si>
  <si>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</si>
  <si>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</si>
  <si>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</si>
  <si>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</si>
  <si>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</si>
  <si>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</si>
  <si>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</si>
  <si>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</si>
  <si>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</si>
  <si>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</si>
  <si>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</si>
  <si>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</si>
  <si>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</si>
  <si>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</si>
  <si>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</si>
  <si>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</si>
  <si>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</si>
  <si>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</si>
  <si>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</si>
  <si>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</si>
  <si>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</si>
  <si>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</si>
  <si>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</si>
  <si>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</si>
  <si>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</si>
  <si>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</si>
  <si>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</si>
  <si>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</si>
  <si>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</si>
  <si>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</si>
  <si>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</si>
  <si>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</si>
  <si>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</si>
  <si>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</si>
  <si>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</si>
  <si>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</si>
  <si>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</si>
  <si>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</si>
  <si>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</si>
  <si>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</si>
  <si>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</si>
  <si>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</si>
  <si>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</si>
  <si>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</si>
  <si>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</si>
  <si>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</si>
  <si>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</si>
  <si>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</si>
  <si>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</si>
  <si>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</si>
  <si>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</si>
  <si>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</si>
  <si>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</si>
  <si>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</si>
  <si>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</si>
  <si>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</si>
  <si>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</si>
  <si>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</si>
  <si>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</si>
  <si>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</si>
  <si>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</si>
  <si>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</si>
  <si>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</si>
  <si>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</si>
  <si>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</si>
  <si>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</si>
  <si>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</si>
  <si>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</si>
  <si>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</si>
  <si>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</si>
  <si>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</si>
  <si>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</si>
  <si>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</si>
  <si>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</si>
  <si>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</si>
  <si>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</si>
  <si>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</si>
  <si>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</si>
  <si>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</si>
  <si>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</si>
  <si>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</si>
  <si>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</si>
  <si>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</si>
  <si>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</si>
  <si>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</si>
  <si>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</si>
  <si>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</si>
  <si>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</si>
  <si>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</si>
  <si>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</si>
  <si>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</si>
  <si>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</si>
  <si>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</si>
  <si>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</si>
  <si>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</si>
  <si>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</si>
  <si>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</si>
  <si>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</si>
  <si>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</si>
  <si>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</si>
  <si>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</si>
  <si>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</si>
  <si>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</si>
  <si>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</si>
  <si>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</si>
  <si>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</si>
  <si>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</si>
  <si>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</si>
  <si>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</si>
  <si>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</si>
  <si>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</si>
  <si>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</si>
  <si>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</si>
  <si>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</si>
  <si>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</si>
  <si>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</si>
  <si>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</si>
  <si>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</si>
  <si>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</si>
  <si>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</si>
  <si>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</si>
  <si>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</si>
  <si>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</si>
  <si>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</si>
  <si>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</si>
  <si>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</si>
  <si>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</si>
  <si>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</si>
  <si>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</si>
  <si>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</si>
  <si>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</si>
  <si>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</si>
  <si>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</si>
  <si>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</si>
  <si>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</si>
  <si>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</si>
  <si>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</si>
  <si>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</si>
  <si>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</si>
  <si>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</si>
  <si>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</si>
  <si>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</si>
  <si>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</si>
  <si>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</si>
  <si>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</si>
  <si>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</si>
  <si>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</si>
  <si>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</si>
  <si>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</si>
  <si>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</si>
  <si>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</si>
  <si>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</si>
  <si>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</si>
  <si>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</si>
  <si>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</si>
  <si>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</si>
  <si>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</si>
  <si>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</si>
  <si>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</si>
  <si>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</si>
  <si>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</si>
  <si>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</si>
  <si>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</si>
  <si>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</si>
  <si>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</si>
  <si>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</si>
  <si>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</si>
  <si>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</si>
  <si>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</si>
  <si>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</si>
  <si>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</si>
  <si>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</si>
  <si>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</si>
  <si>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</si>
  <si>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</si>
  <si>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</si>
  <si>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</si>
  <si>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</si>
  <si>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</si>
  <si>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</si>
  <si>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</si>
  <si>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</si>
  <si>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</si>
  <si>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</si>
  <si>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</si>
  <si>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</si>
  <si>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</si>
  <si>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</si>
  <si>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</si>
  <si>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</si>
  <si>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</si>
  <si>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</si>
  <si>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</si>
  <si>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</si>
  <si>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</si>
  <si>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</si>
  <si>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</si>
  <si>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</si>
  <si>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</si>
  <si>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</si>
  <si>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</si>
  <si>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</si>
  <si>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</si>
  <si>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</si>
  <si>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</si>
  <si>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</si>
  <si>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</si>
  <si>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</si>
  <si>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</si>
  <si>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</si>
  <si>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</si>
  <si>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</si>
  <si>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</si>
  <si>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</si>
  <si>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</si>
  <si>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</si>
  <si>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</si>
  <si>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</si>
  <si>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</si>
  <si>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</si>
  <si>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</si>
  <si>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</si>
  <si>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</si>
  <si>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</si>
  <si>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</si>
  <si>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</si>
  <si>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</si>
  <si>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</si>
  <si>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</si>
  <si>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</si>
  <si>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</si>
  <si>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</si>
  <si>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</si>
  <si>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</si>
  <si>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</si>
  <si>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</si>
  <si>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</si>
  <si>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</si>
  <si>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</si>
  <si>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</si>
  <si>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</si>
  <si>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</si>
  <si>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</si>
  <si>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</si>
  <si>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</si>
  <si>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</si>
  <si>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</si>
  <si>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</si>
  <si>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</si>
  <si>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</si>
  <si>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</si>
  <si>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</si>
  <si>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</si>
  <si>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</si>
  <si>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</si>
  <si>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</si>
  <si>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</si>
  <si>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</si>
  <si>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</si>
  <si>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</si>
  <si>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</si>
  <si>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</si>
  <si>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</si>
  <si>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</si>
  <si>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</si>
  <si>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</si>
  <si>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</si>
  <si>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</si>
  <si>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</si>
  <si>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</si>
  <si>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</si>
  <si>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</si>
  <si>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</si>
  <si>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</si>
  <si>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</si>
  <si>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</si>
  <si>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</si>
  <si>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</si>
  <si>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</si>
  <si>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</si>
  <si>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</si>
  <si>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</si>
  <si>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</si>
  <si>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</si>
  <si>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</si>
  <si>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</si>
  <si>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</si>
  <si>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</si>
  <si>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</si>
  <si>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</si>
  <si>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</si>
  <si>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</si>
  <si>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</si>
  <si>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</si>
  <si>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</si>
  <si>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</si>
  <si>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</si>
  <si>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</si>
  <si>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</si>
  <si>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</si>
  <si>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</si>
  <si>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</si>
  <si>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</si>
  <si>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</si>
  <si>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</si>
  <si>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</si>
  <si>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</si>
  <si>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</si>
  <si>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</si>
  <si>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</si>
  <si>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</si>
  <si>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</si>
  <si>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</si>
  <si>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</si>
  <si>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</si>
  <si>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</si>
  <si>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</si>
  <si>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</si>
  <si>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</si>
  <si>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</si>
  <si>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</si>
  <si>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</si>
  <si>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</si>
  <si>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</si>
  <si>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</si>
  <si>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</si>
  <si>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</si>
  <si>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</si>
  <si>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</si>
  <si>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</si>
  <si>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</si>
  <si>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</si>
  <si>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</si>
  <si>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</si>
  <si>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</si>
  <si>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</si>
  <si>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</si>
  <si>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</si>
  <si>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</si>
  <si>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</si>
  <si>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</si>
  <si>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</si>
  <si>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</si>
  <si>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</si>
  <si>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</si>
  <si>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</si>
  <si>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</si>
  <si>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</si>
  <si>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</si>
  <si>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</si>
  <si>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</si>
  <si>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</si>
  <si>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</si>
  <si>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</si>
  <si>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</si>
  <si>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</si>
  <si>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</si>
  <si>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</si>
  <si>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</si>
  <si>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</si>
  <si>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</si>
  <si>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</si>
  <si>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</si>
  <si>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</si>
  <si>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</si>
  <si>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</si>
  <si>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</si>
  <si>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</si>
  <si>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</si>
  <si>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</si>
  <si>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</si>
  <si>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</si>
  <si>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</si>
  <si>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</si>
  <si>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</si>
  <si>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</si>
  <si>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</si>
  <si>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</si>
  <si>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</si>
  <si>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</si>
  <si>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</si>
  <si>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</si>
  <si>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</si>
  <si>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</si>
  <si>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</si>
  <si>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</si>
  <si>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</si>
  <si>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</si>
  <si>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</si>
  <si>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</si>
  <si>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</si>
  <si>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</si>
  <si>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</si>
  <si>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</si>
  <si>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</si>
  <si>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</si>
  <si>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</si>
  <si>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</si>
  <si>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</si>
  <si>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</si>
  <si>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</si>
  <si>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</si>
  <si>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</si>
  <si>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</si>
  <si>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</si>
  <si>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</si>
  <si>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</si>
  <si>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</si>
  <si>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</si>
  <si>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</si>
  <si>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</si>
  <si>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</si>
  <si>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</si>
  <si>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</si>
  <si>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</si>
  <si>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</si>
  <si>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</si>
  <si>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</si>
  <si>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</si>
  <si>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</si>
  <si>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</si>
  <si>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</si>
  <si>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</si>
  <si>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</si>
  <si>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</si>
  <si>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</si>
  <si>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</si>
  <si>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</si>
  <si>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</si>
  <si>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</si>
  <si>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</si>
  <si>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</si>
  <si>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</si>
  <si>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</si>
  <si>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</si>
  <si>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</si>
  <si>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</si>
  <si>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</si>
  <si>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</si>
  <si>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</si>
  <si>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</si>
  <si>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</si>
  <si>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</si>
  <si>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</si>
  <si>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</si>
  <si>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</si>
  <si>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</si>
  <si>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</si>
  <si>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</si>
  <si>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</si>
  <si>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</si>
  <si>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</si>
  <si>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</si>
  <si>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</si>
  <si>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</si>
  <si>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</si>
  <si>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</si>
  <si>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</si>
  <si>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</si>
  <si>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</si>
  <si>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</si>
  <si>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</si>
  <si>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</si>
  <si>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</si>
  <si>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</si>
  <si>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</si>
  <si>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</si>
  <si>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</si>
  <si>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</si>
  <si>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</si>
  <si>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</si>
  <si>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</si>
  <si>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</si>
  <si>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</si>
  <si>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</si>
  <si>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</si>
  <si>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</si>
  <si>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</si>
  <si>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</si>
  <si>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</si>
  <si>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</si>
  <si>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</si>
  <si>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</si>
  <si>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</si>
  <si>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</si>
  <si>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</si>
  <si>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</si>
  <si>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</si>
  <si>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</si>
  <si>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</si>
  <si>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</si>
  <si>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</si>
  <si>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</si>
  <si>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</si>
  <si>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</si>
  <si>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</si>
  <si>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</si>
  <si>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</si>
  <si>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</si>
  <si>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</si>
  <si>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</si>
  <si>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</si>
  <si>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</si>
  <si>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</si>
  <si>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</si>
  <si>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</si>
  <si>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</si>
  <si>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</si>
  <si>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</si>
  <si>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</si>
  <si>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</si>
  <si>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</si>
  <si>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</si>
  <si>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</si>
  <si>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</si>
  <si>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</si>
  <si>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</si>
  <si>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</si>
  <si>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</si>
  <si>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</si>
  <si>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</si>
  <si>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</si>
  <si>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</si>
  <si>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</si>
  <si>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</si>
  <si>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</si>
  <si>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</si>
  <si>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</si>
  <si>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</si>
  <si>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</si>
  <si>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</si>
  <si>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</si>
  <si>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</si>
  <si>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</si>
  <si>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</si>
  <si>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</si>
  <si>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</si>
  <si>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</si>
  <si>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</si>
  <si>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</si>
  <si>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</si>
  <si>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</si>
  <si>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</si>
  <si>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</si>
  <si>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</si>
  <si>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</si>
  <si>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</si>
  <si>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</si>
  <si>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</si>
  <si>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</si>
  <si>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</si>
  <si>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</si>
  <si>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</si>
  <si>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</si>
  <si>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</si>
  <si>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</si>
  <si>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</si>
  <si>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</si>
  <si>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</si>
  <si>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</si>
  <si>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</si>
  <si>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</si>
  <si>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</si>
  <si>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</si>
  <si>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</si>
  <si>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</si>
  <si>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</si>
  <si>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</si>
  <si>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</si>
  <si>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</si>
  <si>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</si>
  <si>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</si>
  <si>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</si>
  <si>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</si>
  <si>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</si>
  <si>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</si>
  <si>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</si>
  <si>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</si>
  <si>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</si>
  <si>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</si>
  <si>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</si>
  <si>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</si>
  <si>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</si>
  <si>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</si>
  <si>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</si>
  <si>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</si>
  <si>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</si>
  <si>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</si>
  <si>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</si>
  <si>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</si>
  <si>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</si>
  <si>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</si>
  <si>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</si>
  <si>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</si>
  <si>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</si>
  <si>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</si>
  <si>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</si>
  <si>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</si>
  <si>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</si>
  <si>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</si>
  <si>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</si>
  <si>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</si>
  <si>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</si>
  <si>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</si>
  <si>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</si>
  <si>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</si>
  <si>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</si>
  <si>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</si>
  <si>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</si>
  <si>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</si>
  <si>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</si>
  <si>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</si>
  <si>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</si>
  <si>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</si>
  <si>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</si>
  <si>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</si>
  <si>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</si>
  <si>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</si>
  <si>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</si>
  <si>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</si>
  <si>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</si>
  <si>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</si>
  <si>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</si>
  <si>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</si>
  <si>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</si>
  <si>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</si>
  <si>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</si>
  <si>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</si>
  <si>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</si>
  <si>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</si>
  <si>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</si>
  <si>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</si>
  <si>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</si>
  <si>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</si>
  <si>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</si>
  <si>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</si>
  <si>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</si>
  <si>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</si>
  <si>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</si>
  <si>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</si>
  <si>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</si>
  <si>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</si>
  <si>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</si>
  <si>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</si>
  <si>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</si>
  <si>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</si>
  <si>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</si>
  <si>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</si>
  <si>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</si>
  <si>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</si>
  <si>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</si>
  <si>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</si>
  <si>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</si>
  <si>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</si>
  <si>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</si>
  <si>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</si>
  <si>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</si>
  <si>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</si>
  <si>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</si>
  <si>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</si>
  <si>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</si>
  <si>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</si>
  <si>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</si>
  <si>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</si>
  <si>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</si>
  <si>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</si>
  <si>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</si>
  <si>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</si>
  <si>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</si>
  <si>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</si>
  <si>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</si>
  <si>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</si>
  <si>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</si>
  <si>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</si>
  <si>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</si>
  <si>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</si>
  <si>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</si>
  <si>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</si>
  <si>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</si>
  <si>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</si>
  <si>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</si>
  <si>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</si>
  <si>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</si>
  <si>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</si>
  <si>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</si>
  <si>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</si>
  <si>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</si>
  <si>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</si>
  <si>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</si>
  <si>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</si>
  <si>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</si>
  <si>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</si>
  <si>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</si>
  <si>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</si>
  <si>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</si>
  <si>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</si>
  <si>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</si>
  <si>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</si>
  <si>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</si>
  <si>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</si>
  <si>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</si>
  <si>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</si>
  <si>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</si>
  <si>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</si>
  <si>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</si>
  <si>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</si>
  <si>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</si>
  <si>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</si>
  <si>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</si>
  <si>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</si>
  <si>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</si>
  <si>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</si>
  <si>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</si>
  <si>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</si>
  <si>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</si>
  <si>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</si>
  <si>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</si>
  <si>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</si>
  <si>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</si>
  <si>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</si>
  <si>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</si>
  <si>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</si>
  <si>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</si>
  <si>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</si>
  <si>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</si>
  <si>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</si>
  <si>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</si>
  <si>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</si>
  <si>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</si>
  <si>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</si>
  <si>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</si>
  <si>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</si>
  <si>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</si>
  <si>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</si>
  <si>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</si>
  <si>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</si>
  <si>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</si>
  <si>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</si>
  <si>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</si>
  <si>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</si>
  <si>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</si>
  <si>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</si>
  <si>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</si>
  <si>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</si>
  <si>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</si>
  <si>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</si>
  <si>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</si>
  <si>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</si>
  <si>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</si>
  <si>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</si>
  <si>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</si>
  <si>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</si>
  <si>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</si>
  <si>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</si>
  <si>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</si>
  <si>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</si>
  <si>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</si>
  <si>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</si>
  <si>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</si>
  <si>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</si>
  <si>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</si>
  <si>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</si>
  <si>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</si>
  <si>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</si>
  <si>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</si>
  <si>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</si>
  <si>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</si>
  <si>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</si>
  <si>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</si>
  <si>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</si>
  <si>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</si>
  <si>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</si>
  <si>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</si>
  <si>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</si>
  <si>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</si>
  <si>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</si>
  <si>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</si>
  <si>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</si>
  <si>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</si>
  <si>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</si>
  <si>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</si>
  <si>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</si>
  <si>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</si>
  <si>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</si>
  <si>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</si>
  <si>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</si>
  <si>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</si>
  <si>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</si>
  <si>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</si>
  <si>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</si>
  <si>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</si>
  <si>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</si>
  <si>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</si>
  <si>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</si>
  <si>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</si>
  <si>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</si>
  <si>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</si>
  <si>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</si>
  <si>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</si>
  <si>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</si>
  <si>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</si>
  <si>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</si>
  <si>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</si>
  <si>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</si>
  <si>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</si>
  <si>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</si>
  <si>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</si>
  <si>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</si>
  <si>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</si>
  <si>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</si>
  <si>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</si>
  <si>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</si>
  <si>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</si>
  <si>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</si>
  <si>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</si>
  <si>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</si>
  <si>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</si>
  <si>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</si>
  <si>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</si>
  <si>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</si>
  <si>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</si>
  <si>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</si>
  <si>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</si>
  <si>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</si>
  <si>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</si>
  <si>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</si>
  <si>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</si>
  <si>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</si>
  <si>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</si>
  <si>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</si>
  <si>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</si>
  <si>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</si>
  <si>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</si>
  <si>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</si>
  <si>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</si>
  <si>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</si>
  <si>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</si>
  <si>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</si>
  <si>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</si>
  <si>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</si>
  <si>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</si>
  <si>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</si>
  <si>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</si>
  <si>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</si>
  <si>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</si>
  <si>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</si>
  <si>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</si>
  <si>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</si>
  <si>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</si>
  <si>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</si>
  <si>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</si>
  <si>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</si>
  <si>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</si>
  <si>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</si>
  <si>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</si>
  <si>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</si>
  <si>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</si>
  <si>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</si>
  <si>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</si>
  <si>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</si>
  <si>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</si>
  <si>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</si>
  <si>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</si>
  <si>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</si>
  <si>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</si>
  <si>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</si>
  <si>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</si>
  <si>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</si>
  <si>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</si>
  <si>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</si>
  <si>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</si>
  <si>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</si>
  <si>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</si>
  <si>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</si>
  <si>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</si>
  <si>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</si>
  <si>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</si>
  <si>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</si>
  <si>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</si>
  <si>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</si>
  <si>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</si>
  <si>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</si>
  <si>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</si>
  <si>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</si>
  <si>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</si>
  <si>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</si>
  <si>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</si>
  <si>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</si>
  <si>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</si>
  <si>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</si>
  <si>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</si>
  <si>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</si>
  <si>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</si>
  <si>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</si>
  <si>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</si>
  <si>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</si>
  <si>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</si>
  <si>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</si>
  <si>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</si>
  <si>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</si>
  <si>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</si>
  <si>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</si>
  <si>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</si>
  <si>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</si>
  <si>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</si>
  <si>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</si>
  <si>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</si>
  <si>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</si>
  <si>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</si>
  <si>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</si>
  <si>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</si>
  <si>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</si>
  <si>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</si>
  <si>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</si>
  <si>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</si>
  <si>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</si>
  <si>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</si>
  <si>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</si>
  <si>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</si>
  <si>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</si>
  <si>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</si>
  <si>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</si>
  <si>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</si>
  <si>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</si>
  <si>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</si>
  <si>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</si>
  <si>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</si>
  <si>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</si>
  <si>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</si>
  <si>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</si>
  <si>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</si>
  <si>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</si>
  <si>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</si>
  <si>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</si>
  <si>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</si>
  <si>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</si>
  <si>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</si>
  <si>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</si>
  <si>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</si>
  <si>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</si>
  <si>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</si>
  <si>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</si>
  <si>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</si>
  <si>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</si>
  <si>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</si>
  <si>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</si>
  <si>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</si>
  <si>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</si>
  <si>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</si>
  <si>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</si>
  <si>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</si>
  <si>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</si>
  <si>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</si>
  <si>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</si>
  <si>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</si>
  <si>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</si>
  <si>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</si>
  <si>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</si>
  <si>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</si>
  <si>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</si>
  <si>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</si>
  <si>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</si>
  <si>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</si>
  <si>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</si>
  <si>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</si>
  <si>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</si>
  <si>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</si>
  <si>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</si>
  <si>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</si>
  <si>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</si>
  <si>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</si>
  <si>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</si>
  <si>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</si>
  <si>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</si>
  <si>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</si>
  <si>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</si>
  <si>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</si>
  <si>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</si>
  <si>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</si>
  <si>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</si>
  <si>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</si>
  <si>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</si>
  <si>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</si>
  <si>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</si>
  <si>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</si>
  <si>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</si>
  <si>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</si>
  <si>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</si>
  <si>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</si>
  <si>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</si>
  <si>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</si>
  <si>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</si>
  <si>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</si>
  <si>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</si>
  <si>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</si>
  <si>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</si>
  <si>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</si>
  <si>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</si>
  <si>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</si>
  <si>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</si>
  <si>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</si>
  <si>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</si>
  <si>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</si>
  <si>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</si>
  <si>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</si>
  <si>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</si>
  <si>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</si>
  <si>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</si>
  <si>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</si>
  <si>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</si>
  <si>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</si>
  <si>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</si>
  <si>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</si>
  <si>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</si>
  <si>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</si>
  <si>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</si>
  <si>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</si>
  <si>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</si>
  <si>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</si>
  <si>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</si>
  <si>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</si>
  <si>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</si>
  <si>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</si>
  <si>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</si>
  <si>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</si>
  <si>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</si>
  <si>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</si>
  <si>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</si>
  <si>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</si>
  <si>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</si>
  <si>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</si>
  <si>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</si>
  <si>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</si>
  <si>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</si>
  <si>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</si>
  <si>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</si>
  <si>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</si>
  <si>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</si>
  <si>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</si>
  <si>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</si>
  <si>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</si>
  <si>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</si>
  <si>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</si>
  <si>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</si>
  <si>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</si>
  <si>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</si>
  <si>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</si>
  <si>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</si>
  <si>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</si>
  <si>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</si>
  <si>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</si>
  <si>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</si>
  <si>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</si>
  <si>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</si>
  <si>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</si>
  <si>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</si>
  <si>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</si>
  <si>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</si>
  <si>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</si>
  <si>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</si>
  <si>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</si>
  <si>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</si>
  <si>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</si>
  <si>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</si>
  <si>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</si>
  <si>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</si>
  <si>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</si>
  <si>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</si>
  <si>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</si>
  <si>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</si>
  <si>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</si>
  <si>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</si>
  <si>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</si>
  <si>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</si>
  <si>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</si>
  <si>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</si>
  <si>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</si>
  <si>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</si>
  <si>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</si>
  <si>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</si>
  <si>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</si>
  <si>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</si>
  <si>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</si>
  <si>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</si>
  <si>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</si>
  <si>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</si>
  <si>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</si>
  <si>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</si>
  <si>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</si>
  <si>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</si>
  <si>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</si>
  <si>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</si>
  <si>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</si>
  <si>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</si>
  <si>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</si>
  <si>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</si>
  <si>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</si>
  <si>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</si>
  <si>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</si>
  <si>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</si>
  <si>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</si>
  <si>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</si>
  <si>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</si>
  <si>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</si>
  <si>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</si>
  <si>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</si>
  <si>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</si>
  <si>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</si>
  <si>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</si>
  <si>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</si>
  <si>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</si>
  <si>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</si>
  <si>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</si>
  <si>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</si>
  <si>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</si>
  <si>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</si>
  <si>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</si>
  <si>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</si>
  <si>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</si>
  <si>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</si>
  <si>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</si>
  <si>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</si>
  <si>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</si>
  <si>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</si>
  <si>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</si>
  <si>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</si>
  <si>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</si>
  <si>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</si>
  <si>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</si>
  <si>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</si>
  <si>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</si>
  <si>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</si>
  <si>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</si>
  <si>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</si>
  <si>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</si>
  <si>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</si>
  <si>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</si>
  <si>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</si>
  <si>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</si>
  <si>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</si>
  <si>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</si>
  <si>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</si>
  <si>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</si>
  <si>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</si>
  <si>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</si>
  <si>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</si>
  <si>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</si>
  <si>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</si>
  <si>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</si>
  <si>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</si>
  <si>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</si>
  <si>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</si>
  <si>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</si>
  <si>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</si>
  <si>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</si>
  <si>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</si>
  <si>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</si>
  <si>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</si>
  <si>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</si>
  <si>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</si>
  <si>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</si>
  <si>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</si>
  <si>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</si>
  <si>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</si>
  <si>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</si>
  <si>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</si>
  <si>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</si>
  <si>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</si>
  <si>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</si>
  <si>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</si>
  <si>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</si>
  <si>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</si>
  <si>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</si>
  <si>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</si>
  <si>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</si>
  <si>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</si>
  <si>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</si>
  <si>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</si>
  <si>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</si>
  <si>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</si>
  <si>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</si>
  <si>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</si>
  <si>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</si>
  <si>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</si>
  <si>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</si>
  <si>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</si>
  <si>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</si>
  <si>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</si>
  <si>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</si>
  <si>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</si>
  <si>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</si>
  <si>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</si>
  <si>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</si>
  <si>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</si>
  <si>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</si>
  <si>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</si>
  <si>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</si>
  <si>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</si>
  <si>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</si>
  <si>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</si>
  <si>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</si>
  <si>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</si>
  <si>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</si>
  <si>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</si>
  <si>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</si>
  <si>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</si>
  <si>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</si>
  <si>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</si>
  <si>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</si>
  <si>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</si>
  <si>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</si>
  <si>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</si>
  <si>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</si>
  <si>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</si>
  <si>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</si>
  <si>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</si>
  <si>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</si>
  <si>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</si>
  <si>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</si>
  <si>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</si>
  <si>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</si>
  <si>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</si>
  <si>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</si>
  <si>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</si>
  <si>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</si>
  <si>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</si>
  <si>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</si>
  <si>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</si>
  <si>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</si>
  <si>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</si>
  <si>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</si>
  <si>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</si>
  <si>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</si>
  <si>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</si>
  <si>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</si>
  <si>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</si>
  <si>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</si>
  <si>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</si>
  <si>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</si>
  <si>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</si>
  <si>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</si>
  <si>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</si>
  <si>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</si>
  <si>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</si>
  <si>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</si>
  <si>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</si>
  <si>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</si>
  <si>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</si>
  <si>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</si>
  <si>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</si>
  <si>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</si>
  <si>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</si>
  <si>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</si>
  <si>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</si>
  <si>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</si>
  <si>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</si>
  <si>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</si>
  <si>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</si>
  <si>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</si>
  <si>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</si>
  <si>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</si>
  <si>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</si>
  <si>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</si>
  <si>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</si>
  <si>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</si>
  <si>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</si>
  <si>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</si>
  <si>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</si>
  <si>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</si>
  <si>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</si>
  <si>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</si>
  <si>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</si>
  <si>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</si>
  <si>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</si>
  <si>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</si>
  <si>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</si>
  <si>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</si>
  <si>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</si>
  <si>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</si>
  <si>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</si>
  <si>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</si>
  <si>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</si>
  <si>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</si>
  <si>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</si>
  <si>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</si>
  <si>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</si>
  <si>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</si>
  <si>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</si>
  <si>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</si>
  <si>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</si>
  <si>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</si>
  <si>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</si>
  <si>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</si>
  <si>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</si>
  <si>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</si>
  <si>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</si>
  <si>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</si>
  <si>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</si>
  <si>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</si>
  <si>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</si>
  <si>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</si>
  <si>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</si>
  <si>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</si>
  <si>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</si>
  <si>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</si>
  <si>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</si>
  <si>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</si>
  <si>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</si>
  <si>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</si>
  <si>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</si>
  <si>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</si>
  <si>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</si>
  <si>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</si>
  <si>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</si>
  <si>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</si>
  <si>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</si>
  <si>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</si>
  <si>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</si>
  <si>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</si>
  <si>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</si>
  <si>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</si>
  <si>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</si>
  <si>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</si>
  <si>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</si>
  <si>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</si>
  <si>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</si>
  <si>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</si>
  <si>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</si>
  <si>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</si>
  <si>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</si>
  <si>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</si>
  <si>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</si>
  <si>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</si>
  <si>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</si>
  <si>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</si>
  <si>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</si>
  <si>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</si>
  <si>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</si>
  <si>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</si>
  <si>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</si>
  <si>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</si>
  <si>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</si>
  <si>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</si>
  <si>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</si>
  <si>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</si>
  <si>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</si>
  <si>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</si>
  <si>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</si>
  <si>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</si>
  <si>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</si>
  <si>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</si>
  <si>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</si>
  <si>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</si>
  <si>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</si>
  <si>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</si>
  <si>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</si>
  <si>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</si>
  <si>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</si>
  <si>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</si>
  <si>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</si>
  <si>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</si>
  <si>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</si>
  <si>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</si>
  <si>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</si>
  <si>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</si>
  <si>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</si>
  <si>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</si>
  <si>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</si>
  <si>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</si>
  <si>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</si>
  <si>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</si>
  <si>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</si>
  <si>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</si>
  <si>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</si>
  <si>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</si>
  <si>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</si>
  <si>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</si>
  <si>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</si>
  <si>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</si>
  <si>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</si>
  <si>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</si>
  <si>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</si>
  <si>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</si>
  <si>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</si>
  <si>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</si>
  <si>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</si>
  <si>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</si>
  <si>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</si>
  <si>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</si>
  <si>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</si>
  <si>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</si>
  <si>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</si>
  <si>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</si>
  <si>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</si>
  <si>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</si>
  <si>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</si>
  <si>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</si>
  <si>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</si>
  <si>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</si>
  <si>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</si>
  <si>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</si>
  <si>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</si>
  <si>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</si>
  <si>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</si>
  <si>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</si>
  <si>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</si>
  <si>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</si>
  <si>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</si>
  <si>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</si>
  <si>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</si>
  <si>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</si>
  <si>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</si>
  <si>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</si>
  <si>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</si>
  <si>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</si>
  <si>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</si>
  <si>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</si>
  <si>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</si>
  <si>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</si>
  <si>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</si>
  <si>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</si>
  <si>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</si>
  <si>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</si>
  <si>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</si>
  <si>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</si>
  <si>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</si>
  <si>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</si>
  <si>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</si>
  <si>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</si>
  <si>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</si>
  <si>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</si>
  <si>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</si>
  <si>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</si>
  <si>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</si>
  <si>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</si>
  <si>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</si>
  <si>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</si>
  <si>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</si>
  <si>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</si>
  <si>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</si>
  <si>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</si>
  <si>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</si>
  <si>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</si>
  <si>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</si>
  <si>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</si>
  <si>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</si>
  <si>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</si>
  <si>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</si>
  <si>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</si>
  <si>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</si>
  <si>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</si>
  <si>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</si>
  <si>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</si>
  <si>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</si>
  <si>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</si>
  <si>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</si>
  <si>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</si>
  <si>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</si>
  <si>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</si>
  <si>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</si>
  <si>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</si>
  <si>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</si>
  <si>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</si>
  <si>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</si>
  <si>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</si>
  <si>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</si>
  <si>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</si>
  <si>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</si>
  <si>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</si>
  <si>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</si>
  <si>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</si>
  <si>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</si>
  <si>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</si>
  <si>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</si>
  <si>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</si>
  <si>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</si>
  <si>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</si>
  <si>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</si>
  <si>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</si>
  <si>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</si>
  <si>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</si>
  <si>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</si>
  <si>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</si>
  <si>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</si>
  <si>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</si>
  <si>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</si>
  <si>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</si>
  <si>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</si>
  <si>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</si>
  <si>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</si>
  <si>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</si>
  <si>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</si>
  <si>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</si>
  <si>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</si>
  <si>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</si>
  <si>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</si>
  <si>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</si>
  <si>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</si>
  <si>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</si>
  <si>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</si>
  <si>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</si>
  <si>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</si>
  <si>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</si>
  <si>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</si>
  <si>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</si>
  <si>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</si>
  <si>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</si>
  <si>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</si>
  <si>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</si>
  <si>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</si>
  <si>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</si>
  <si>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</si>
  <si>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</si>
  <si>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</si>
  <si>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</si>
  <si>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</si>
  <si>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</si>
  <si>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</si>
  <si>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</si>
  <si>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</si>
  <si>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</si>
  <si>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</si>
  <si>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</si>
  <si>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</si>
  <si>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</si>
  <si>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</si>
  <si>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</si>
  <si>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</si>
  <si>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</si>
  <si>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</si>
  <si>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</si>
  <si>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</si>
  <si>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</si>
  <si>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</si>
  <si>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</si>
  <si>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</si>
  <si>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</si>
  <si>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</si>
  <si>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</si>
  <si>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</si>
  <si>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</si>
  <si>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</si>
  <si>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</si>
  <si>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</si>
  <si>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</si>
  <si>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</si>
  <si>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</si>
  <si>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</si>
  <si>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</si>
  <si>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</si>
  <si>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</si>
  <si>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</si>
  <si>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</si>
  <si>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</si>
  <si>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</si>
  <si>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</si>
  <si>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</si>
  <si>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</si>
  <si>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</si>
  <si>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</si>
  <si>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</si>
  <si>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</si>
  <si>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</si>
  <si>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</si>
  <si>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</si>
  <si>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</si>
  <si>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</si>
  <si>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</si>
  <si>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</si>
  <si>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</si>
  <si>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</si>
  <si>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</si>
  <si>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</si>
  <si>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</si>
  <si>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</si>
  <si>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</si>
  <si>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</si>
  <si>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</si>
  <si>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</si>
  <si>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</si>
  <si>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</si>
  <si>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</si>
  <si>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</si>
  <si>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</si>
  <si>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</si>
  <si>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</si>
  <si>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</si>
  <si>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</si>
  <si>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</si>
  <si>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</si>
  <si>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</si>
  <si>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</si>
  <si>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</si>
  <si>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</si>
  <si>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</si>
  <si>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</si>
  <si>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</si>
  <si>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</si>
  <si>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</si>
  <si>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</si>
  <si>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</si>
  <si>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</si>
  <si>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</si>
  <si>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</si>
  <si>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</si>
  <si>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</si>
  <si>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</si>
  <si>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</si>
  <si>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</si>
  <si>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</si>
  <si>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</si>
  <si>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</si>
  <si>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</si>
  <si>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</si>
  <si>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</si>
  <si>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</si>
  <si>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</si>
  <si>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</si>
  <si>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</si>
  <si>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</si>
  <si>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</si>
  <si>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</si>
  <si>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</si>
  <si>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</si>
  <si>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</si>
  <si>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</si>
  <si>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</si>
  <si>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</si>
  <si>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</si>
  <si>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</si>
  <si>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</si>
  <si>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</si>
  <si>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</si>
  <si>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</si>
  <si>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</si>
  <si>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</si>
  <si>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</si>
  <si>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</si>
  <si>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</si>
  <si>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</si>
  <si>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</si>
  <si>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</si>
  <si>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</si>
  <si>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</si>
  <si>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</si>
  <si>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</si>
  <si>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</si>
  <si>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</si>
  <si>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</si>
  <si>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</si>
  <si>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</si>
  <si>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</si>
  <si>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</si>
  <si>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</si>
  <si>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</si>
  <si>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</si>
  <si>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</si>
  <si>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</si>
  <si>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</si>
  <si>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</si>
  <si>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</si>
  <si>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</si>
  <si>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</si>
  <si>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</si>
  <si>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</si>
  <si>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</si>
  <si>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</si>
  <si>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</si>
  <si>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</si>
  <si>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</si>
  <si>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</si>
  <si>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</si>
  <si>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</si>
  <si>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</si>
  <si>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</si>
  <si>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</si>
  <si>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</si>
  <si>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</si>
  <si>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</si>
  <si>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</si>
  <si>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</si>
  <si>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</si>
  <si>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</si>
  <si>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</si>
  <si>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</si>
  <si>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</si>
  <si>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</si>
  <si>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</si>
  <si>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</si>
  <si>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</si>
  <si>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</si>
  <si>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</si>
  <si>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</si>
  <si>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</si>
  <si>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</si>
  <si>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</si>
  <si>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</si>
  <si>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</si>
  <si>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</si>
  <si>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</si>
  <si>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</si>
  <si>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</si>
  <si>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</si>
  <si>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</si>
  <si>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</si>
  <si>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</si>
  <si>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</si>
  <si>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</si>
  <si>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</si>
  <si>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</si>
  <si>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</si>
  <si>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</si>
  <si>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</si>
  <si>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</si>
  <si>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</si>
  <si>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</si>
  <si>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</si>
  <si>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</si>
  <si>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</si>
  <si>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</si>
  <si>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</si>
  <si>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</si>
  <si>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</si>
  <si>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</si>
  <si>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</si>
  <si>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</si>
  <si>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</si>
  <si>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</si>
  <si>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</si>
  <si>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</si>
  <si>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</si>
  <si>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</si>
  <si>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</si>
  <si>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</si>
  <si>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</si>
  <si>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</si>
  <si>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</si>
  <si>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</si>
  <si>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</si>
  <si>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</si>
  <si>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</si>
  <si>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</si>
  <si>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</si>
  <si>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</si>
  <si>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</si>
  <si>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</si>
  <si>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</si>
  <si>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</si>
  <si>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</si>
  <si>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</si>
  <si>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</si>
  <si>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</si>
  <si>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</si>
  <si>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</si>
  <si>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</si>
  <si>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</si>
  <si>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</si>
  <si>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</si>
  <si>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</si>
  <si>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</si>
  <si>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</si>
  <si>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</si>
  <si>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</si>
  <si>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</si>
  <si>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</si>
  <si>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</si>
  <si>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</si>
  <si>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</si>
  <si>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</si>
  <si>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</si>
  <si>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</si>
  <si>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</si>
  <si>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</si>
  <si>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</si>
  <si>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</si>
  <si>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</si>
  <si>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</si>
  <si>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</si>
  <si>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</si>
  <si>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</si>
  <si>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</si>
  <si>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</si>
  <si>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</si>
  <si>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</si>
  <si>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</si>
  <si>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</si>
  <si>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</si>
  <si>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</si>
  <si>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</si>
  <si>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</si>
  <si>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</si>
  <si>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</si>
  <si>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</si>
  <si>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</si>
  <si>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</si>
  <si>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</si>
  <si>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</si>
  <si>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</si>
  <si>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</si>
  <si>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</si>
  <si>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</si>
  <si>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</si>
  <si>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</si>
  <si>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</si>
  <si>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</si>
  <si>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</si>
  <si>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</si>
  <si>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</si>
  <si>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</si>
  <si>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</si>
  <si>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</si>
  <si>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</si>
  <si>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</si>
  <si>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</si>
  <si>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</si>
  <si>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</si>
  <si>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</si>
  <si>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</si>
  <si>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</si>
  <si>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</si>
  <si>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</si>
  <si>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</si>
  <si>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</si>
  <si>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</si>
  <si>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</si>
  <si>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</si>
  <si>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</si>
  <si>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</si>
  <si>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</si>
  <si>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</si>
  <si>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</si>
  <si>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</si>
  <si>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</si>
  <si>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</si>
  <si>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</si>
  <si>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</si>
  <si>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</si>
  <si>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</si>
  <si>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</si>
  <si>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</si>
  <si>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</si>
  <si>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</si>
  <si>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</si>
  <si>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</si>
  <si>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</si>
  <si>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</si>
  <si>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</si>
  <si>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</si>
  <si>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</si>
  <si>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</si>
  <si>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</si>
  <si>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</si>
  <si>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</si>
  <si>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</si>
  <si>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</si>
  <si>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</si>
  <si>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</si>
  <si>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</si>
  <si>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</si>
  <si>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</si>
  <si>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</si>
  <si>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</si>
  <si>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</si>
  <si>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</si>
  <si>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</si>
  <si>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</si>
  <si>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</si>
  <si>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</si>
  <si>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</si>
  <si>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</si>
  <si>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</si>
  <si>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</si>
  <si>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</si>
  <si>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</si>
  <si>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</si>
  <si>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</si>
  <si>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</si>
  <si>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</si>
  <si>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</si>
  <si>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</si>
  <si>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</si>
  <si>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</si>
  <si>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</si>
  <si>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</si>
  <si>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</si>
  <si>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</si>
  <si>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</si>
  <si>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</si>
  <si>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</si>
  <si>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</si>
  <si>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</si>
  <si>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</si>
  <si>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</si>
  <si>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</si>
  <si>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</si>
  <si>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</si>
  <si>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</si>
  <si>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</si>
  <si>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</si>
  <si>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</si>
  <si>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</si>
  <si>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</si>
  <si>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</si>
  <si>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</si>
  <si>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</si>
  <si>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</si>
  <si>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</si>
  <si>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</si>
  <si>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</si>
  <si>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</si>
  <si>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</si>
  <si>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</si>
  <si>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</si>
  <si>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</si>
  <si>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</si>
  <si>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</si>
  <si>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</si>
  <si>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</si>
  <si>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</si>
  <si>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</si>
  <si>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</si>
  <si>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</si>
  <si>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</si>
  <si>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</si>
  <si>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</si>
  <si>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</si>
  <si>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</si>
  <si>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</si>
  <si>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</si>
  <si>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</si>
  <si>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</si>
  <si>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</si>
  <si>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</si>
  <si>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</si>
  <si>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</si>
  <si>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</si>
  <si>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</si>
  <si>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</si>
  <si>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</si>
  <si>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</si>
  <si>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</si>
  <si>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</si>
  <si>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</si>
  <si>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</si>
  <si>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</si>
  <si>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</si>
  <si>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</si>
  <si>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</si>
  <si>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</si>
  <si>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</si>
  <si>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</si>
  <si>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</si>
  <si>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</si>
  <si>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</si>
  <si>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</si>
  <si>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</si>
  <si>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</si>
  <si>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</si>
  <si>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</si>
  <si>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</si>
  <si>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</si>
  <si>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</si>
  <si>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</si>
  <si>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</si>
  <si>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</si>
  <si>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</si>
  <si>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</si>
  <si>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</si>
  <si>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</si>
  <si>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</si>
  <si>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</si>
  <si>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</si>
  <si>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</si>
  <si>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</si>
  <si>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</si>
  <si>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</si>
  <si>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</si>
  <si>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</si>
  <si>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</si>
  <si>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</si>
  <si>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</si>
  <si>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</si>
  <si>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</si>
  <si>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</si>
  <si>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</si>
  <si>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</si>
  <si>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</si>
  <si>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</si>
  <si>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</si>
  <si>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</si>
  <si>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</si>
  <si>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</si>
  <si>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</si>
  <si>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</si>
  <si>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</si>
  <si>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</si>
  <si>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</si>
  <si>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</si>
  <si>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</si>
  <si>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</si>
  <si>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</si>
  <si>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</si>
  <si>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</si>
  <si>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</si>
  <si>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</si>
  <si>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</si>
  <si>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</si>
  <si>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</si>
  <si>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</si>
  <si>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</si>
  <si>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</si>
  <si>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</si>
  <si>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</si>
  <si>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</si>
  <si>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</si>
  <si>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</si>
  <si>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</si>
  <si>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</si>
  <si>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</si>
  <si>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</si>
  <si>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</si>
  <si>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</si>
  <si>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</si>
  <si>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</si>
  <si>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</si>
  <si>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</si>
  <si>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</si>
  <si>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</si>
  <si>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</si>
  <si>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</si>
  <si>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</si>
  <si>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</si>
  <si>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</si>
  <si>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</si>
  <si>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</si>
  <si>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</si>
  <si>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</si>
  <si>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</si>
  <si>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</si>
  <si>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</si>
  <si>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</si>
  <si>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</si>
  <si>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</si>
  <si>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</si>
  <si>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</si>
  <si>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</si>
  <si>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</si>
  <si>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</si>
  <si>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</si>
  <si>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</si>
  <si>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</si>
  <si>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</si>
  <si>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</si>
  <si>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</si>
  <si>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</si>
  <si>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</si>
  <si>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</si>
  <si>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</si>
  <si>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</si>
  <si>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</si>
  <si>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</si>
  <si>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</si>
  <si>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</si>
  <si>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</si>
  <si>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</si>
  <si>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</si>
  <si>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</si>
  <si>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</si>
  <si>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</si>
  <si>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</si>
  <si>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</si>
  <si>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</si>
  <si>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</si>
  <si>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</si>
  <si>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</si>
  <si>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</si>
  <si>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</si>
  <si>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</si>
  <si>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</si>
  <si>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</si>
  <si>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</si>
  <si>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</si>
  <si>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</si>
  <si>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</si>
  <si>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</si>
  <si>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</si>
  <si>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</si>
  <si>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</si>
  <si>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</si>
  <si>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</si>
  <si>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</si>
  <si>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</si>
  <si>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</si>
  <si>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</si>
  <si>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</si>
  <si>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</si>
  <si>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</si>
  <si>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</si>
  <si>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</si>
  <si>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</si>
  <si>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</si>
  <si>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</si>
  <si>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</si>
  <si>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</si>
  <si>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</si>
  <si>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</si>
  <si>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</si>
  <si>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</si>
  <si>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</si>
  <si>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</si>
  <si>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</si>
  <si>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</si>
  <si>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</si>
  <si>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</si>
  <si>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</si>
  <si>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</si>
  <si>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</si>
  <si>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</si>
  <si>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</si>
  <si>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</si>
  <si>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</si>
  <si>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</si>
  <si>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</si>
  <si>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</si>
  <si>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</si>
  <si>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</si>
  <si>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</si>
  <si>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</si>
  <si>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</si>
  <si>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</si>
  <si>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</si>
  <si>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</si>
  <si>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</si>
  <si>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</si>
  <si>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</si>
  <si>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</si>
  <si>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</si>
  <si>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</si>
  <si>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</si>
  <si>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</si>
  <si>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</si>
  <si>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</si>
  <si>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</si>
  <si>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</si>
  <si>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</si>
  <si>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</si>
  <si>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</si>
  <si>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</si>
  <si>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</si>
  <si>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</si>
  <si>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</si>
  <si>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</si>
  <si>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</si>
  <si>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</si>
  <si>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</si>
  <si>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</si>
  <si>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</si>
  <si>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</si>
  <si>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</si>
  <si>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</si>
  <si>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</si>
  <si>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</si>
  <si>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</si>
  <si>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</si>
  <si>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</si>
  <si>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</si>
  <si>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</si>
  <si>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</si>
  <si>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</si>
  <si>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</si>
  <si>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</si>
  <si>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</si>
  <si>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</si>
  <si>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</si>
  <si>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</si>
  <si>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</si>
  <si>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</si>
  <si>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</si>
  <si>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</si>
  <si>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</si>
  <si>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</si>
  <si>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</si>
  <si>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</si>
  <si>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</si>
  <si>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</si>
  <si>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</si>
  <si>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</si>
  <si>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</si>
  <si>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</si>
  <si>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</si>
  <si>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</si>
  <si>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</si>
  <si>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</si>
  <si>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</si>
  <si>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</si>
  <si>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</si>
  <si>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</si>
  <si>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</si>
  <si>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</si>
  <si>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</si>
  <si>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</si>
  <si>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</si>
  <si>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</si>
  <si>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</si>
  <si>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</si>
  <si>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</si>
  <si>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</si>
  <si>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</si>
  <si>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</si>
  <si>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</si>
  <si>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</si>
  <si>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</si>
  <si>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</si>
  <si>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</si>
  <si>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</si>
  <si>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</si>
  <si>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</si>
  <si>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</si>
  <si>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</si>
  <si>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</si>
  <si>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</si>
  <si>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</si>
  <si>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</si>
  <si>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</si>
  <si>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</si>
  <si>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</si>
  <si>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</si>
  <si>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</si>
  <si>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</si>
  <si>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</si>
  <si>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</si>
  <si>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</si>
  <si>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</si>
  <si>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</si>
  <si>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</si>
  <si>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</si>
  <si>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</si>
  <si>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</si>
  <si>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</si>
  <si>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</si>
  <si>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</si>
  <si>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</si>
  <si>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</si>
  <si>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</si>
  <si>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</si>
  <si>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</si>
  <si>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</si>
  <si>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</si>
  <si>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</si>
  <si>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</si>
  <si>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</si>
  <si>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</si>
  <si>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</si>
  <si>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</si>
  <si>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</si>
  <si>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</si>
  <si>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</si>
  <si>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</si>
  <si>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</si>
  <si>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</si>
  <si>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</si>
  <si>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</si>
  <si>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</si>
  <si>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</si>
  <si>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</si>
  <si>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</si>
  <si>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</si>
  <si>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</si>
  <si>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</si>
  <si>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</si>
  <si>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</si>
  <si>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</si>
  <si>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</si>
  <si>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</si>
  <si>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</si>
  <si>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</si>
  <si>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</si>
  <si>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</si>
  <si>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</si>
  <si>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</si>
  <si>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</si>
  <si>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</si>
  <si>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</si>
  <si>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</si>
  <si>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</si>
  <si>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</si>
  <si>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</si>
  <si>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</si>
  <si>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</si>
  <si>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</si>
  <si>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</si>
  <si>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</si>
  <si>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</si>
  <si>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</si>
  <si>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</si>
  <si>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</si>
  <si>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</si>
  <si>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</si>
  <si>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</si>
  <si>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</si>
  <si>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</si>
  <si>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</si>
  <si>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</si>
  <si>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</si>
  <si>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</si>
  <si>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</si>
  <si>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</si>
  <si>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</si>
  <si>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</si>
  <si>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</si>
  <si>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</si>
  <si>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</si>
  <si>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</si>
  <si>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</si>
  <si>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</si>
  <si>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</si>
  <si>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</si>
  <si>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</si>
  <si>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</si>
  <si>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</si>
  <si>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</si>
  <si>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</si>
  <si>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</si>
  <si>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</si>
  <si>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</si>
  <si>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</si>
  <si>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</si>
  <si>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</si>
  <si>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</si>
  <si>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</si>
  <si>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</si>
  <si>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</si>
  <si>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</si>
  <si>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</si>
  <si>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</si>
  <si>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</si>
  <si>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</si>
  <si>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</si>
  <si>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</si>
  <si>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</si>
  <si>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</si>
  <si>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</si>
  <si>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</si>
  <si>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</si>
  <si>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</si>
  <si>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</si>
  <si>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</si>
  <si>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</si>
  <si>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</si>
  <si>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</si>
  <si>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</si>
  <si>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</si>
  <si>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</si>
  <si>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</si>
  <si>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</si>
  <si>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</si>
  <si>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</si>
  <si>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</si>
  <si>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</si>
  <si>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</si>
  <si>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</si>
  <si>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</si>
  <si>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</si>
  <si>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</si>
  <si>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</si>
  <si>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</si>
  <si>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</si>
  <si>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</si>
  <si>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</si>
  <si>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</si>
  <si>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</si>
  <si>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</si>
  <si>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</si>
  <si>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</si>
  <si>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</si>
  <si>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</si>
  <si>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</si>
  <si>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</si>
  <si>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</si>
  <si>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</si>
  <si>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</si>
  <si>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</si>
  <si>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</si>
  <si>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</si>
  <si>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</si>
  <si>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</si>
  <si>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</si>
  <si>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</si>
  <si>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</si>
  <si>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</si>
  <si>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</si>
  <si>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</si>
  <si>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</si>
  <si>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</si>
  <si>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</si>
  <si>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</si>
  <si>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</si>
  <si>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</si>
  <si>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</si>
  <si>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</si>
  <si>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</si>
  <si>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</si>
  <si>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</si>
  <si>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</si>
  <si>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</si>
  <si>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</si>
  <si>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</si>
  <si>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</si>
  <si>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</si>
  <si>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</si>
  <si>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</si>
  <si>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</si>
  <si>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</si>
  <si>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</si>
  <si>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</si>
  <si>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</si>
  <si>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</si>
  <si>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</si>
  <si>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</si>
  <si>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</si>
  <si>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</si>
  <si>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</si>
  <si>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</si>
  <si>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</si>
  <si>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</si>
  <si>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</si>
  <si>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</si>
  <si>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</si>
  <si>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</si>
  <si>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</si>
  <si>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</si>
  <si>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</si>
  <si>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</si>
  <si>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</si>
  <si>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</si>
  <si>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</si>
  <si>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</si>
  <si>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</si>
  <si>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</si>
  <si>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</si>
  <si>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</si>
  <si>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</si>
  <si>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</si>
  <si>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</si>
  <si>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</si>
  <si>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</si>
  <si>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</si>
  <si>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</si>
  <si>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</si>
  <si>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</si>
  <si>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</si>
  <si>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</si>
  <si>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</si>
  <si>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</si>
  <si>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</si>
  <si>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</si>
  <si>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</si>
  <si>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</si>
  <si>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</si>
  <si>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</si>
  <si>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</si>
  <si>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</si>
  <si>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</si>
  <si>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</si>
  <si>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</si>
  <si>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</si>
  <si>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</si>
  <si>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</si>
  <si>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</si>
  <si>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</si>
  <si>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</si>
  <si>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</si>
  <si>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</si>
  <si>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</si>
  <si>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</si>
  <si>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</si>
  <si>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</si>
  <si>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</si>
  <si>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</si>
  <si>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</si>
  <si>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</si>
  <si>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</si>
  <si>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</si>
  <si>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</si>
  <si>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</si>
  <si>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</si>
  <si>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</si>
  <si>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</si>
  <si>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</si>
  <si>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</si>
  <si>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</si>
  <si>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</si>
  <si>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</si>
  <si>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</si>
  <si>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</si>
  <si>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</si>
  <si>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</si>
  <si>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</si>
  <si>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</si>
  <si>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</si>
  <si>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</si>
  <si>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</si>
  <si>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</si>
  <si>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</si>
  <si>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</si>
  <si>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</si>
  <si>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</si>
  <si>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</si>
  <si>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</si>
  <si>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</si>
  <si>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</si>
  <si>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</si>
  <si>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</si>
  <si>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</si>
  <si>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</si>
  <si>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</si>
  <si>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</si>
  <si>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</si>
  <si>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</si>
  <si>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</si>
  <si>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</si>
  <si>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</si>
  <si>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</si>
  <si>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</si>
  <si>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</si>
  <si>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</si>
  <si>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</si>
  <si>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</si>
  <si>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</si>
  <si>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</si>
  <si>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</si>
  <si>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</si>
  <si>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</si>
  <si>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</si>
  <si>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</si>
  <si>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</si>
  <si>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</si>
  <si>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</si>
  <si>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</si>
  <si>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</si>
  <si>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</si>
  <si>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</si>
  <si>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</si>
  <si>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</si>
  <si>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</si>
  <si>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</si>
  <si>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</si>
  <si>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</si>
  <si>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</si>
  <si>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</si>
  <si>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</si>
  <si>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</si>
  <si>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</si>
  <si>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</si>
  <si>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</si>
  <si>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</si>
  <si>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</si>
  <si>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</si>
  <si>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</si>
  <si>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</si>
  <si>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</si>
  <si>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</si>
  <si>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</si>
  <si>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</si>
  <si>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</si>
  <si>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</si>
  <si>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</si>
  <si>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</si>
  <si>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</si>
  <si>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</si>
  <si>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</si>
  <si>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</si>
  <si>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</si>
  <si>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</si>
  <si>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</si>
  <si>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</si>
  <si>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</si>
  <si>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</si>
  <si>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</si>
  <si>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</si>
  <si>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</si>
  <si>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</si>
  <si>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</si>
  <si>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</si>
  <si>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</si>
  <si>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</si>
  <si>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</si>
  <si>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</si>
  <si>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</si>
  <si>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</si>
  <si>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</si>
  <si>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</si>
  <si>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</si>
  <si>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</si>
  <si>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</si>
  <si>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</si>
  <si>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</si>
  <si>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</si>
  <si>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</si>
  <si>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</si>
  <si>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</si>
  <si>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</si>
  <si>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</si>
  <si>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</si>
  <si>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</si>
  <si>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</si>
  <si>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</si>
  <si>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</si>
  <si>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</si>
  <si>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</si>
  <si>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</si>
  <si>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</si>
  <si>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</si>
  <si>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</si>
  <si>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</si>
  <si>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</si>
  <si>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</si>
  <si>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</si>
  <si>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</si>
  <si>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</si>
  <si>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</si>
  <si>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</si>
  <si>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</si>
  <si>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</si>
  <si>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</si>
  <si>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</si>
  <si>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</si>
  <si>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</si>
  <si>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</si>
  <si>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</si>
  <si>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</si>
  <si>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</si>
  <si>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</si>
  <si>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</si>
  <si>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</si>
  <si>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</si>
  <si>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</si>
  <si>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</si>
  <si>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</si>
  <si>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</si>
  <si>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</si>
  <si>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</si>
  <si>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</si>
  <si>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</si>
  <si>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</si>
  <si>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</si>
  <si>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</si>
  <si>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</si>
  <si>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</si>
  <si>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</si>
  <si>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</si>
  <si>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</si>
  <si>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</si>
  <si>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</si>
  <si>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</si>
  <si>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</si>
  <si>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</si>
  <si>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</si>
  <si>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</si>
  <si>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</si>
  <si>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</si>
  <si>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</si>
  <si>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</si>
  <si>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</si>
  <si>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</si>
  <si>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</si>
  <si>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</si>
  <si>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</si>
  <si>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</si>
  <si>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</si>
  <si>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</si>
  <si>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</si>
  <si>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</si>
  <si>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</si>
  <si>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</si>
  <si>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</si>
  <si>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</si>
  <si>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</si>
  <si>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</si>
  <si>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</si>
  <si>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</si>
  <si>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</si>
  <si>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</si>
  <si>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</si>
  <si>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</si>
  <si>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</si>
  <si>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</si>
  <si>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</si>
  <si>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</si>
  <si>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</si>
  <si>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</si>
  <si>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</si>
  <si>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</si>
  <si>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</si>
  <si>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</si>
  <si>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</si>
  <si>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</si>
  <si>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</si>
  <si>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</si>
  <si>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</si>
  <si>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</si>
  <si>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</si>
  <si>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</si>
  <si>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</si>
  <si>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</si>
  <si>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</si>
  <si>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</si>
  <si>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</si>
  <si>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</si>
  <si>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</si>
  <si>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</si>
  <si>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</si>
  <si>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</si>
  <si>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</si>
  <si>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</si>
  <si>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</si>
  <si>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</si>
  <si>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</si>
  <si>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</si>
  <si>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</si>
  <si>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</si>
  <si>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</si>
  <si>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</si>
  <si>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</si>
  <si>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</si>
  <si>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</si>
  <si>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</si>
  <si>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</si>
  <si>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</si>
  <si>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</si>
  <si>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</si>
  <si>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</si>
  <si>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</si>
  <si>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</si>
  <si>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</si>
  <si>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</si>
  <si>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</si>
  <si>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</si>
  <si>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</si>
  <si>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</si>
  <si>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</si>
  <si>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</si>
  <si>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</si>
  <si>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</si>
  <si>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</si>
  <si>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</si>
  <si>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</si>
  <si>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</si>
  <si>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</si>
  <si>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</si>
  <si>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</si>
  <si>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</si>
  <si>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</si>
  <si>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</si>
  <si>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</si>
  <si>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</si>
  <si>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</si>
  <si>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</si>
  <si>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</si>
  <si>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</si>
  <si>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</si>
  <si>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</si>
  <si>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</si>
  <si>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</si>
  <si>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</si>
  <si>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</si>
  <si>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</si>
  <si>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</si>
  <si>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</si>
  <si>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</si>
  <si>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</si>
  <si>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</si>
  <si>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</si>
  <si>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</si>
  <si>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</si>
  <si>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</si>
  <si>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</si>
  <si>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</si>
  <si>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</si>
  <si>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</si>
  <si>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</si>
  <si>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</si>
  <si>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</si>
  <si>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</si>
  <si>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</si>
  <si>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</si>
  <si>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</si>
  <si>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</si>
  <si>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</si>
  <si>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</si>
  <si>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</si>
  <si>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</si>
  <si>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</si>
  <si>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</si>
  <si>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</si>
  <si>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</si>
  <si>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</si>
  <si>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</si>
  <si>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</si>
  <si>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</si>
  <si>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</si>
  <si>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</si>
  <si>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</si>
  <si>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</si>
  <si>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</si>
  <si>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</si>
  <si>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</si>
  <si>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</si>
  <si>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</si>
  <si>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</si>
  <si>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</si>
  <si>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</si>
  <si>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</si>
  <si>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</si>
  <si>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</si>
  <si>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</si>
  <si>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</si>
  <si>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</si>
  <si>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</si>
  <si>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</si>
  <si>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</si>
  <si>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</si>
  <si>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</si>
  <si>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</si>
  <si>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</si>
  <si>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</si>
  <si>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</si>
  <si>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</si>
  <si>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</si>
  <si>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</si>
  <si>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</si>
  <si>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</si>
  <si>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</si>
  <si>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</si>
  <si>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</si>
  <si>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</si>
  <si>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</si>
  <si>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</si>
  <si>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</si>
  <si>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</si>
  <si>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</si>
  <si>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</si>
  <si>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</si>
  <si>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</si>
  <si>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</si>
  <si>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</si>
  <si>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</si>
  <si>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</si>
  <si>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</si>
  <si>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</si>
  <si>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</si>
  <si>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</si>
  <si>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</si>
  <si>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</si>
  <si>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</si>
  <si>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</si>
  <si>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</si>
  <si>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</si>
  <si>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</si>
  <si>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</si>
  <si>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</si>
  <si>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</si>
  <si>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</si>
  <si>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</si>
  <si>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</si>
  <si>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</si>
  <si>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</si>
  <si>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</si>
  <si>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</si>
  <si>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</si>
  <si>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</si>
  <si>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</si>
  <si>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</si>
  <si>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</si>
  <si>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</si>
  <si>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</si>
  <si>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</si>
  <si>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</si>
  <si>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</si>
  <si>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</si>
  <si>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</si>
  <si>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</si>
  <si>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</si>
  <si>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</si>
  <si>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</si>
  <si>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</si>
  <si>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</si>
  <si>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</si>
  <si>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</si>
  <si>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</si>
  <si>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</si>
  <si>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</si>
  <si>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</si>
  <si>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</si>
  <si>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</si>
  <si>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</si>
  <si>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</si>
  <si>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</si>
  <si>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</si>
  <si>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</si>
  <si>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</si>
  <si>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</si>
  <si>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</si>
  <si>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</si>
  <si>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</si>
  <si>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</si>
  <si>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</si>
  <si>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</si>
  <si>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</si>
  <si>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</si>
  <si>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</si>
  <si>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</si>
  <si>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</si>
  <si>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</si>
  <si>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</si>
  <si>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</si>
  <si>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</si>
  <si>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</si>
  <si>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</si>
  <si>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</si>
  <si>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</si>
  <si>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</si>
  <si>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</si>
  <si>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</si>
  <si>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</si>
  <si>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</si>
  <si>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</si>
  <si>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</si>
  <si>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</si>
  <si>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</si>
  <si>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</si>
  <si>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</si>
  <si>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</si>
  <si>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</si>
  <si>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</si>
  <si>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</si>
  <si>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</si>
  <si>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</si>
  <si>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</si>
  <si>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</si>
  <si>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</si>
  <si>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</si>
  <si>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</si>
  <si>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</si>
  <si>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</si>
  <si>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</si>
  <si>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</si>
  <si>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</si>
  <si>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</si>
  <si>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</si>
  <si>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</si>
  <si>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</si>
  <si>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</si>
  <si>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</si>
  <si>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</si>
  <si>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</si>
  <si>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</si>
  <si>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</si>
  <si>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</si>
  <si>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</si>
  <si>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</si>
  <si>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</si>
  <si>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</si>
  <si>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</si>
  <si>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</si>
  <si>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</si>
  <si>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</si>
  <si>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</si>
  <si>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</si>
  <si>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</si>
  <si>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</si>
  <si>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</si>
  <si>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</si>
  <si>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</si>
  <si>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</si>
  <si>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</si>
  <si>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</si>
  <si>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</si>
  <si>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</si>
  <si>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</si>
  <si>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</si>
  <si>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</si>
  <si>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</si>
  <si>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</si>
  <si>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</si>
  <si>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</si>
  <si>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</si>
  <si>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</si>
  <si>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</si>
  <si>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</si>
  <si>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</si>
  <si>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</si>
  <si>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</si>
  <si>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</si>
  <si>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</si>
  <si>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</si>
  <si>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</si>
  <si>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</si>
  <si>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</si>
  <si>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</si>
  <si>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</si>
  <si>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</si>
  <si>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</si>
  <si>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</si>
  <si>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</si>
  <si>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</si>
  <si>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</si>
  <si>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</si>
  <si>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</si>
  <si>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</si>
  <si>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</si>
  <si>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</si>
  <si>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</si>
  <si>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</si>
  <si>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</si>
  <si>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</si>
  <si>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</si>
  <si>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</si>
  <si>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</si>
  <si>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</si>
  <si>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</si>
  <si>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</si>
  <si>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</si>
  <si>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</si>
  <si>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</si>
  <si>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</si>
  <si>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</si>
  <si>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</si>
  <si>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</si>
  <si>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</si>
  <si>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</si>
  <si>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</si>
  <si>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</si>
  <si>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</si>
  <si>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</si>
  <si>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</si>
  <si>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</si>
  <si>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</si>
  <si>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</si>
  <si>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</si>
  <si>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</si>
  <si>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</si>
  <si>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</si>
  <si>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</si>
  <si>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</si>
  <si>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</si>
  <si>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</si>
  <si>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</si>
  <si>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</si>
  <si>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</si>
  <si>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</si>
  <si>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</si>
  <si>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</si>
  <si>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</si>
  <si>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</si>
  <si>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</si>
  <si>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</si>
  <si>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</si>
  <si>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</si>
  <si>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</si>
  <si>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</si>
  <si>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</si>
  <si>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</si>
  <si>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</si>
  <si>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</si>
  <si>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</si>
  <si>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</si>
  <si>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</si>
  <si>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</si>
  <si>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</si>
  <si>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</si>
  <si>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</si>
  <si>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</si>
  <si>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</si>
  <si>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</si>
  <si>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</si>
  <si>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</si>
  <si>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</si>
  <si>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</si>
  <si>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</si>
  <si>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</si>
  <si>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</si>
  <si>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</si>
  <si>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</si>
  <si>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</si>
  <si>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</si>
  <si>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</si>
  <si>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</si>
  <si>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</si>
  <si>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</si>
  <si>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</si>
  <si>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</si>
  <si>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</si>
  <si>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</si>
  <si>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</si>
  <si>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</si>
  <si>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</si>
  <si>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</si>
  <si>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</si>
  <si>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</si>
  <si>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</si>
  <si>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</si>
  <si>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</si>
  <si>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</si>
  <si>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</si>
  <si>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</si>
  <si>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</si>
  <si>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</si>
  <si>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</si>
  <si>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</si>
  <si>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</si>
  <si>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</si>
  <si>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</si>
  <si>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</si>
  <si>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</si>
  <si>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</si>
  <si>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</si>
  <si>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</si>
  <si>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</si>
  <si>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</si>
  <si>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</si>
  <si>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</si>
  <si>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</si>
  <si>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</si>
  <si>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</si>
  <si>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</si>
  <si>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</si>
  <si>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</si>
  <si>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</si>
  <si>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</si>
  <si>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</si>
  <si>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</si>
  <si>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</si>
  <si>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</si>
  <si>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</si>
  <si>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</si>
  <si>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</si>
  <si>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</si>
  <si>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</si>
  <si>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</si>
  <si>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</si>
  <si>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</si>
  <si>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</si>
  <si>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</si>
  <si>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</si>
  <si>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</si>
  <si>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</si>
  <si>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</si>
  <si>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</si>
  <si>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</si>
  <si>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</si>
  <si>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</si>
  <si>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</si>
  <si>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</si>
  <si>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</si>
  <si>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</si>
  <si>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</si>
  <si>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</si>
  <si>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</si>
  <si>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</si>
  <si>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</si>
  <si>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</si>
  <si>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</si>
  <si>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</si>
  <si>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</si>
  <si>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</si>
  <si>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</si>
  <si>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</si>
  <si>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</si>
  <si>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</si>
  <si>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</si>
  <si>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</si>
  <si>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</si>
  <si>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</si>
  <si>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</si>
  <si>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</si>
  <si>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</si>
  <si>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</si>
  <si>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</si>
  <si>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</si>
  <si>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</si>
  <si>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</si>
  <si>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</si>
  <si>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</si>
  <si>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</si>
  <si>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</si>
  <si>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</si>
  <si>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</si>
  <si>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</si>
  <si>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</si>
  <si>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</si>
  <si>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</si>
  <si>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</si>
  <si>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</si>
  <si>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</si>
  <si>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</si>
  <si>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</si>
  <si>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</si>
  <si>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</si>
  <si>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</si>
  <si>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</si>
  <si>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</si>
  <si>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</si>
  <si>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</si>
  <si>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</si>
  <si>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</si>
  <si>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</si>
  <si>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</si>
  <si>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</si>
  <si>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</si>
  <si>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</si>
  <si>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</si>
  <si>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</si>
  <si>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</si>
  <si>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</si>
  <si>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</si>
  <si>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</si>
  <si>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</si>
  <si>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</si>
  <si>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</si>
  <si>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</si>
  <si>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</si>
  <si>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</si>
  <si>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</si>
  <si>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</si>
  <si>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</si>
  <si>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</si>
  <si>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</si>
  <si>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</si>
  <si>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</si>
  <si>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</si>
  <si>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</si>
  <si>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</si>
  <si>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</si>
  <si>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</si>
  <si>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</si>
  <si>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</si>
  <si>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</si>
  <si>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</si>
  <si>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</si>
  <si>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</si>
  <si>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</si>
  <si>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</si>
  <si>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</si>
  <si>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</si>
  <si>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</si>
  <si>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</si>
  <si>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</si>
  <si>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</si>
  <si>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</si>
  <si>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</si>
  <si>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</si>
  <si>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</si>
  <si>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</si>
  <si>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</si>
  <si>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</si>
  <si>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</si>
  <si>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</si>
  <si>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</si>
  <si>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</si>
  <si>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</si>
  <si>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</si>
  <si>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</si>
  <si>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</si>
  <si>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</si>
  <si>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</si>
  <si>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</si>
  <si>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</si>
  <si>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</si>
  <si>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</si>
  <si>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</si>
  <si>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</si>
  <si>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</si>
  <si>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</si>
  <si>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</si>
  <si>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</si>
  <si>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</si>
  <si>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</si>
  <si>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</si>
  <si>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</si>
  <si>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</si>
  <si>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</si>
  <si>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</si>
  <si>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</si>
  <si>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</si>
  <si>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</si>
  <si>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</si>
  <si>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</si>
  <si>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</si>
  <si>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</si>
  <si>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</si>
  <si>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</si>
  <si>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</si>
  <si>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</si>
  <si>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</si>
  <si>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</si>
  <si>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</si>
  <si>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</si>
  <si>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</si>
  <si>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</si>
  <si>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</si>
  <si>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</si>
  <si>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</si>
  <si>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</si>
  <si>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</si>
  <si>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</si>
  <si>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</si>
  <si>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</si>
  <si>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</si>
  <si>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</si>
  <si>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</si>
  <si>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</si>
  <si>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</si>
  <si>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</si>
  <si>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</si>
  <si>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</si>
  <si>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</si>
  <si>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</si>
  <si>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</si>
  <si>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</si>
  <si>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</si>
  <si>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</si>
  <si>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</si>
  <si>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</si>
  <si>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</si>
  <si>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</si>
  <si>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</si>
  <si>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</si>
  <si>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</si>
  <si>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</si>
  <si>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</si>
  <si>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</si>
  <si>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</si>
  <si>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</si>
  <si>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</si>
  <si>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</si>
  <si>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</si>
  <si>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</si>
  <si>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</si>
  <si>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</si>
  <si>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</si>
  <si>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</si>
  <si>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</si>
  <si>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</si>
  <si>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</si>
  <si>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</si>
  <si>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</si>
  <si>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</si>
  <si>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</si>
  <si>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</si>
  <si>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</si>
  <si>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</si>
  <si>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</si>
  <si>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</si>
  <si>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</si>
  <si>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</si>
  <si>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</si>
  <si>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</si>
  <si>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</si>
  <si>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</si>
  <si>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</si>
  <si>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</si>
  <si>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</si>
  <si>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</si>
  <si>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</si>
  <si>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</si>
  <si>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</si>
  <si>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</si>
  <si>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</si>
  <si>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</si>
  <si>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</si>
  <si>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</si>
  <si>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</si>
  <si>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</si>
  <si>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</si>
  <si>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</si>
  <si>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</si>
  <si>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</si>
  <si>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</si>
  <si>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</si>
  <si>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</si>
  <si>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</si>
  <si>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</si>
  <si>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</si>
  <si>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</si>
  <si>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</si>
  <si>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</si>
  <si>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</si>
  <si>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</si>
  <si>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</si>
  <si>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</si>
  <si>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</si>
  <si>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</si>
  <si>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</si>
  <si>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</si>
  <si>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</si>
  <si>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</si>
  <si>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</si>
  <si>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</si>
  <si>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</si>
  <si>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</si>
  <si>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</si>
  <si>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</si>
  <si>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</si>
  <si>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</si>
  <si>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</si>
  <si>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</si>
  <si>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</si>
  <si>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</si>
  <si>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</si>
  <si>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</si>
  <si>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</si>
  <si>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</si>
  <si>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</si>
  <si>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</si>
  <si>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</si>
  <si>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</si>
  <si>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</si>
  <si>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</si>
  <si>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</si>
  <si>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</si>
  <si>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</si>
  <si>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</si>
  <si>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</si>
  <si>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</si>
  <si>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</si>
  <si>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</si>
  <si>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</si>
  <si>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</si>
  <si>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</si>
  <si>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</si>
  <si>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</si>
  <si>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</si>
  <si>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</si>
  <si>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</si>
  <si>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</si>
  <si>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</si>
  <si>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</si>
  <si>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</si>
  <si>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</si>
  <si>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</si>
  <si>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</si>
  <si>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</si>
  <si>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</si>
  <si>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</si>
  <si>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</si>
  <si>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</si>
  <si>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</si>
  <si>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</si>
  <si>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</si>
  <si>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</si>
  <si>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</si>
  <si>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</si>
  <si>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</si>
  <si>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</si>
  <si>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</si>
  <si>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</si>
  <si>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</si>
  <si>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</si>
  <si>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</si>
  <si>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</si>
  <si>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</si>
  <si>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</si>
  <si>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</si>
  <si>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</si>
  <si>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</si>
  <si>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</si>
  <si>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</si>
  <si>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</si>
  <si>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</si>
  <si>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</si>
  <si>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</si>
  <si>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</si>
  <si>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</si>
  <si>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</si>
  <si>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</si>
  <si>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</si>
  <si>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</si>
  <si>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</si>
  <si>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</si>
  <si>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</si>
  <si>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</si>
  <si>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</si>
  <si>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</si>
  <si>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</si>
  <si>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</si>
  <si>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</si>
  <si>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</si>
  <si>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</si>
  <si>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</si>
  <si>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</si>
  <si>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</si>
  <si>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</si>
  <si>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</si>
  <si>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</si>
  <si>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</si>
  <si>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</si>
  <si>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</si>
  <si>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</si>
  <si>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</si>
  <si>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</si>
  <si>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</si>
  <si>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</si>
  <si>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</si>
  <si>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</si>
  <si>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</si>
  <si>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</si>
  <si>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</si>
  <si>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</si>
  <si>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</si>
  <si>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</si>
  <si>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</si>
  <si>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</si>
  <si>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</si>
  <si>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</si>
  <si>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</si>
  <si>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</si>
  <si>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</si>
  <si>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</si>
  <si>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</si>
  <si>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</si>
  <si>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</si>
  <si>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</si>
  <si>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</si>
  <si>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</si>
  <si>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</si>
  <si>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</si>
  <si>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</si>
  <si>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</si>
  <si>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</si>
  <si>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</si>
  <si>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</si>
  <si>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</si>
  <si>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</si>
  <si>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</si>
  <si>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</si>
  <si>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</si>
  <si>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</si>
  <si>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</si>
  <si>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</si>
  <si>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</si>
  <si>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</si>
  <si>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</si>
  <si>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</si>
  <si>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</si>
  <si>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</si>
  <si>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</si>
  <si>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</si>
  <si>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</si>
  <si>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</si>
  <si>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</si>
  <si>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</si>
  <si>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</si>
  <si>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</si>
  <si>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</si>
  <si>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</si>
  <si>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</si>
  <si>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</si>
  <si>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</si>
  <si>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</si>
  <si>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</si>
  <si>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</si>
  <si>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</si>
  <si>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</si>
  <si>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</si>
  <si>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</si>
  <si>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</si>
  <si>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</si>
  <si>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</si>
  <si>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</si>
  <si>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</si>
  <si>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</si>
  <si>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</si>
  <si>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</si>
  <si>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</si>
  <si>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</si>
  <si>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</si>
  <si>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</si>
  <si>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</si>
  <si>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</si>
  <si>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</si>
  <si>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</si>
  <si>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</si>
  <si>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</si>
  <si>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</si>
  <si>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</si>
  <si>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</si>
  <si>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</si>
  <si>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</si>
  <si>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</si>
  <si>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</si>
  <si>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</si>
  <si>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</si>
  <si>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</si>
  <si>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</si>
  <si>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</si>
  <si>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</si>
  <si>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</si>
  <si>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</si>
  <si>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</si>
  <si>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</si>
  <si>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</si>
  <si>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</si>
  <si>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</si>
  <si>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</si>
  <si>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</si>
  <si>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</si>
  <si>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</si>
  <si>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</si>
  <si>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</si>
  <si>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</si>
  <si>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</si>
  <si>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</si>
  <si>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</si>
  <si>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</si>
  <si>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</si>
  <si>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</si>
  <si>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</si>
  <si>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</si>
  <si>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</si>
  <si>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</si>
  <si>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</si>
  <si>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</si>
  <si>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</si>
  <si>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</si>
  <si>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</si>
  <si>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</si>
  <si>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</si>
  <si>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</si>
  <si>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</si>
  <si>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</si>
  <si>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</si>
  <si>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</si>
  <si>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</si>
  <si>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</si>
  <si>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</si>
  <si>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</si>
  <si>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</si>
  <si>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</si>
  <si>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</si>
  <si>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</si>
  <si>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</si>
  <si>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</si>
  <si>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</si>
  <si>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</si>
  <si>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</si>
  <si>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</si>
  <si>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</si>
  <si>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</si>
  <si>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</si>
  <si>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</si>
  <si>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</si>
  <si>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</si>
  <si>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</si>
  <si>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</si>
  <si>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</si>
  <si>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</si>
  <si>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</si>
  <si>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</si>
  <si>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</si>
  <si>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</si>
  <si>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</si>
  <si>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</si>
  <si>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</si>
  <si>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</si>
  <si>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</si>
  <si>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</si>
  <si>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</si>
  <si>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</si>
  <si>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</si>
  <si>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</si>
  <si>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</si>
  <si>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</si>
  <si>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</si>
  <si>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</si>
  <si>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</si>
  <si>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</si>
  <si>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</si>
  <si>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</si>
  <si>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</si>
  <si>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</si>
  <si>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</si>
  <si>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</si>
  <si>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</si>
  <si>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</si>
  <si>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</si>
  <si>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</si>
  <si>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</si>
  <si>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</si>
  <si>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</si>
  <si>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</si>
  <si>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</si>
  <si>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</si>
  <si>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</si>
  <si>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</si>
  <si>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</si>
  <si>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</si>
  <si>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</si>
  <si>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</si>
  <si>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</si>
  <si>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</si>
  <si>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</si>
  <si>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</si>
  <si>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</si>
  <si>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</si>
  <si>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</si>
  <si>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</si>
  <si>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</si>
  <si>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</si>
  <si>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</si>
  <si>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</si>
  <si>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</si>
  <si>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</si>
  <si>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</si>
  <si>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</si>
  <si>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</si>
  <si>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</si>
  <si>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</si>
  <si>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</si>
  <si>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</si>
  <si>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</si>
  <si>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</si>
  <si>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</si>
  <si>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</si>
  <si>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</si>
  <si>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</si>
  <si>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</si>
  <si>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</si>
  <si>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</si>
  <si>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</si>
  <si>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</si>
  <si>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</si>
  <si>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</si>
  <si>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</si>
  <si>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</si>
  <si>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</si>
  <si>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</si>
  <si>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</si>
  <si>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</si>
  <si>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</si>
  <si>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</si>
  <si>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</si>
  <si>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</si>
  <si>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</si>
  <si>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</si>
  <si>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</si>
  <si>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</si>
  <si>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</si>
  <si>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</si>
  <si>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</si>
  <si>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</si>
  <si>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</si>
  <si>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</si>
  <si>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</si>
  <si>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</si>
  <si>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</si>
  <si>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</si>
  <si>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</si>
  <si>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</si>
  <si>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</si>
  <si>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</si>
  <si>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</si>
  <si>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</si>
  <si>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</si>
  <si>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</si>
  <si>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</si>
  <si>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</si>
  <si>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</si>
  <si>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</si>
  <si>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</si>
  <si>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</si>
  <si>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</si>
  <si>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</si>
  <si>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</si>
  <si>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</si>
  <si>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</si>
  <si>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</si>
  <si>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</si>
  <si>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</si>
  <si>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</si>
  <si>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</si>
  <si>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</si>
  <si>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</si>
  <si>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</si>
  <si>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</si>
  <si>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</si>
  <si>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</si>
  <si>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</si>
  <si>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</si>
  <si>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</si>
  <si>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</si>
  <si>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</si>
  <si>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</si>
  <si>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</si>
  <si>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</si>
  <si>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</si>
  <si>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</si>
  <si>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</si>
  <si>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</si>
  <si>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</si>
  <si>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</si>
  <si>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</si>
  <si>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</si>
  <si>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</si>
  <si>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</si>
  <si>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</si>
  <si>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</si>
  <si>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</si>
  <si>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</si>
  <si>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</si>
  <si>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</si>
  <si>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</si>
  <si>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</si>
  <si>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</si>
  <si>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</si>
  <si>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</si>
  <si>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</si>
  <si>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</si>
  <si>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</si>
  <si>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</si>
  <si>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</si>
  <si>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</si>
  <si>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</si>
  <si>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</si>
  <si>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</si>
  <si>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</si>
  <si>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</si>
  <si>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</si>
  <si>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</si>
  <si>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</si>
  <si>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</si>
  <si>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</si>
  <si>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</si>
  <si>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</si>
  <si>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</si>
  <si>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</si>
  <si>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</si>
  <si>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</si>
  <si>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</si>
  <si>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</si>
  <si>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</si>
  <si>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</si>
  <si>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</si>
  <si>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</si>
  <si>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</si>
  <si>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</si>
  <si>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</si>
  <si>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</si>
  <si>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</si>
  <si>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</si>
  <si>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</si>
  <si>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</si>
  <si>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</si>
  <si>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</si>
  <si>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</si>
  <si>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</si>
  <si>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</si>
  <si>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</si>
  <si>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</si>
  <si>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</si>
  <si>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</si>
  <si>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</si>
  <si>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</si>
  <si>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</si>
  <si>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</si>
  <si>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</si>
  <si>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</si>
  <si>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</si>
  <si>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</si>
  <si>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</si>
  <si>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</si>
  <si>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</si>
  <si>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</si>
  <si>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</si>
  <si>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</si>
  <si>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</si>
  <si>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</si>
  <si>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</si>
  <si>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</si>
  <si>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</si>
  <si>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</si>
  <si>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</si>
  <si>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</si>
  <si>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</si>
  <si>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</si>
  <si>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</si>
  <si>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</si>
  <si>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</si>
  <si>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</si>
  <si>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</si>
  <si>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</si>
  <si>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</si>
  <si>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</si>
  <si>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</si>
  <si>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</si>
  <si>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</si>
  <si>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</si>
  <si>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</si>
  <si>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</si>
  <si>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</si>
  <si>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</si>
  <si>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</si>
  <si>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</si>
  <si>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</si>
  <si>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</si>
  <si>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</si>
  <si>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</si>
  <si>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</si>
  <si>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</si>
  <si>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</si>
  <si>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</si>
  <si>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</si>
  <si>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</si>
  <si>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</si>
  <si>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</si>
  <si>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</si>
  <si>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</si>
  <si>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</si>
  <si>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</si>
  <si>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</si>
  <si>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</si>
  <si>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</si>
  <si>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</si>
  <si>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</si>
  <si>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</si>
  <si>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</si>
  <si>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</si>
  <si>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</si>
  <si>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</si>
  <si>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</si>
  <si>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</si>
  <si>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</si>
  <si>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</si>
  <si>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</si>
  <si>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</si>
  <si>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</si>
  <si>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</si>
  <si>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</si>
  <si>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</si>
  <si>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</si>
  <si>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</si>
  <si>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</si>
  <si>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</si>
  <si>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</si>
  <si>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</si>
  <si>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</si>
  <si>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</si>
  <si>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</si>
  <si>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</si>
  <si>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</si>
  <si>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</si>
  <si>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</si>
  <si>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</si>
  <si>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</si>
  <si>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</si>
  <si>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</si>
  <si>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</si>
  <si>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</si>
  <si>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</si>
  <si>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</si>
  <si>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</si>
  <si>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</si>
  <si>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</si>
  <si>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</si>
  <si>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</si>
  <si>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</si>
  <si>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</si>
  <si>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</si>
  <si>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</si>
  <si>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</si>
  <si>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</si>
  <si>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</si>
  <si>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</si>
  <si>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</si>
  <si>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</si>
  <si>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</si>
  <si>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</si>
  <si>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</si>
  <si>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</si>
  <si>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</si>
  <si>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</si>
  <si>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</si>
  <si>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</si>
  <si>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</si>
  <si>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</si>
  <si>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</si>
  <si>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</si>
  <si>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</si>
  <si>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</si>
  <si>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</si>
  <si>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</si>
  <si>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</si>
  <si>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</si>
  <si>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</si>
  <si>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</si>
  <si>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</si>
  <si>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</si>
  <si>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</si>
  <si>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</si>
  <si>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</si>
  <si>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</si>
  <si>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</si>
  <si>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</si>
  <si>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</si>
  <si>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</si>
  <si>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</si>
  <si>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</si>
  <si>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</si>
  <si>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</si>
  <si>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</si>
  <si>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</si>
  <si>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</si>
  <si>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</si>
  <si>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</si>
  <si>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</si>
  <si>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</si>
  <si>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</si>
  <si>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</si>
  <si>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</si>
  <si>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</si>
  <si>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</si>
  <si>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</si>
  <si>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</si>
  <si>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</si>
  <si>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</si>
  <si>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</si>
  <si>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</si>
  <si>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</si>
  <si>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</si>
  <si>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</si>
  <si>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</si>
  <si>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</si>
  <si>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</si>
  <si>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</si>
  <si>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</si>
  <si>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</si>
  <si>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</si>
  <si>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</si>
  <si>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</si>
  <si>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</si>
  <si>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</si>
  <si>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</si>
  <si>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</si>
  <si>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</si>
  <si>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</si>
  <si>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</si>
  <si>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</si>
  <si>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</si>
  <si>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</si>
  <si>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</si>
  <si>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</si>
  <si>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</si>
  <si>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</si>
  <si>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</si>
  <si>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</si>
  <si>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</si>
  <si>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</si>
  <si>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</si>
  <si>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</si>
  <si>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</si>
  <si>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</si>
  <si>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</si>
  <si>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</si>
  <si>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</si>
  <si>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</si>
  <si>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</si>
  <si>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</si>
  <si>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</si>
  <si>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</si>
  <si>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</si>
  <si>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</si>
  <si>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</si>
  <si>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</si>
  <si>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</si>
  <si>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</si>
  <si>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</si>
  <si>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</si>
  <si>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</si>
  <si>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</si>
  <si>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</si>
  <si>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</si>
  <si>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</si>
  <si>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</si>
  <si>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</si>
  <si>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</si>
  <si>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</si>
  <si>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</si>
  <si>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</si>
  <si>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</si>
  <si>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</si>
  <si>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</si>
  <si>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</si>
  <si>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</si>
  <si>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</si>
  <si>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</si>
  <si>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</si>
  <si>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</si>
  <si>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</si>
  <si>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</si>
  <si>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</si>
  <si>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</si>
  <si>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</si>
  <si>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</si>
  <si>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</si>
  <si>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</si>
  <si>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</si>
  <si>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</si>
  <si>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</si>
  <si>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</si>
  <si>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</si>
  <si>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</si>
  <si>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</si>
  <si>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</si>
  <si>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</si>
  <si>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</si>
  <si>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</si>
  <si>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</si>
  <si>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</si>
  <si>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</si>
  <si>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</si>
  <si>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</si>
  <si>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</si>
  <si>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</si>
  <si>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</si>
  <si>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</si>
  <si>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</si>
  <si>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</si>
  <si>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</si>
  <si>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</si>
  <si>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</si>
  <si>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</si>
  <si>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</si>
  <si>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</si>
  <si>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</si>
  <si>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</si>
  <si>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</si>
  <si>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</si>
  <si>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</si>
  <si>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</si>
  <si>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</si>
  <si>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</si>
  <si>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</si>
  <si>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</si>
  <si>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</si>
  <si>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</si>
  <si>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</si>
  <si>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</si>
  <si>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</si>
  <si>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</si>
  <si>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</si>
  <si>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</si>
  <si>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</si>
  <si>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</si>
  <si>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</si>
  <si>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</si>
  <si>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</si>
  <si>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</si>
  <si>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</si>
  <si>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</si>
  <si>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</si>
  <si>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</si>
  <si>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</si>
  <si>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</si>
  <si>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</si>
  <si>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</si>
  <si>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</si>
  <si>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</si>
  <si>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</si>
  <si>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</si>
  <si>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</si>
  <si>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</si>
  <si>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</si>
  <si>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</si>
  <si>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</si>
  <si>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</si>
  <si>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</si>
  <si>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</si>
  <si>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</si>
  <si>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</si>
  <si>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</si>
  <si>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</si>
  <si>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</si>
  <si>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</si>
  <si>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</si>
  <si>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</si>
  <si>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</si>
  <si>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</si>
  <si>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</si>
  <si>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</si>
  <si>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</si>
  <si>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</si>
  <si>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</si>
  <si>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</si>
  <si>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</si>
  <si>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</si>
  <si>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</si>
  <si>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</si>
  <si>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</si>
  <si>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</si>
  <si>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</si>
  <si>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</si>
  <si>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</si>
  <si>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</si>
  <si>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</si>
  <si>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</si>
  <si>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</si>
  <si>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</si>
  <si>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</si>
  <si>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</si>
  <si>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</si>
  <si>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</si>
  <si>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</si>
  <si>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</si>
  <si>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</si>
  <si>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</si>
  <si>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</si>
  <si>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</si>
  <si>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</si>
  <si>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</si>
  <si>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</si>
  <si>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</si>
  <si>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</si>
  <si>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</si>
  <si>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</si>
  <si>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</si>
  <si>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</si>
  <si>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</si>
  <si>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</si>
  <si>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</si>
  <si>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</si>
  <si>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</si>
  <si>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</si>
  <si>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</si>
  <si>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</si>
  <si>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</si>
  <si>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</si>
  <si>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</si>
  <si>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</si>
  <si>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</si>
  <si>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</si>
  <si>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</si>
  <si>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</si>
  <si>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</si>
  <si>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</si>
  <si>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</si>
  <si>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</si>
  <si>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</si>
  <si>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</si>
  <si>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</si>
  <si>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</si>
  <si>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</si>
  <si>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</si>
  <si>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</si>
  <si>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</si>
  <si>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</si>
  <si>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</si>
  <si>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</si>
  <si>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</si>
  <si>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</si>
  <si>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</si>
  <si>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</si>
  <si>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</si>
  <si>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</si>
  <si>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</si>
  <si>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</si>
  <si>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</si>
  <si>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</si>
  <si>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</si>
  <si>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</si>
  <si>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</si>
  <si>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</si>
  <si>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</si>
  <si>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</si>
  <si>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</si>
  <si>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</si>
  <si>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</si>
  <si>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</si>
  <si>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</si>
  <si>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</si>
  <si>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</si>
  <si>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</si>
  <si>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</si>
  <si>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</si>
  <si>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</si>
  <si>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</si>
  <si>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</si>
  <si>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</si>
  <si>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</si>
  <si>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</si>
  <si>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</si>
  <si>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</si>
  <si>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</si>
  <si>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</si>
  <si>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</si>
  <si>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</si>
  <si>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</si>
  <si>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</si>
  <si>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</si>
  <si>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</si>
  <si>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</si>
  <si>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</si>
  <si>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</si>
  <si>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</si>
  <si>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</si>
  <si>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</si>
  <si>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</si>
  <si>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</si>
  <si>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</si>
  <si>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</si>
  <si>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</si>
  <si>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</si>
  <si>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</si>
  <si>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</si>
  <si>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</si>
  <si>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</si>
  <si>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</si>
  <si>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</si>
  <si>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</si>
  <si>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</si>
  <si>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</si>
  <si>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</si>
  <si>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</si>
  <si>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</si>
  <si>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</si>
  <si>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</si>
  <si>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</si>
  <si>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</si>
  <si>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</si>
  <si>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</si>
  <si>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</si>
  <si>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</si>
  <si>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</si>
  <si>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</si>
  <si>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</si>
  <si>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</si>
  <si>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</si>
  <si>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</si>
  <si>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</si>
  <si>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</si>
  <si>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</si>
  <si>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</si>
  <si>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</si>
  <si>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</si>
  <si>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</si>
  <si>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</si>
  <si>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</si>
  <si>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</si>
  <si>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</si>
  <si>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</si>
  <si>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</si>
  <si>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</si>
  <si>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</si>
  <si>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</si>
  <si>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</si>
  <si>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</si>
  <si>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</si>
  <si>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</si>
  <si>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</si>
  <si>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</si>
  <si>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</si>
  <si>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</si>
  <si>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</si>
  <si>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</si>
  <si>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</si>
  <si>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</si>
  <si>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</si>
  <si>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</si>
  <si>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</si>
  <si>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</si>
  <si>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</si>
  <si>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</si>
  <si>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</si>
  <si>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</si>
  <si>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</si>
  <si>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</si>
  <si>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</si>
  <si>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</si>
  <si>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</si>
  <si>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</si>
  <si>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</si>
  <si>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</si>
  <si>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</si>
  <si>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</si>
  <si>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</si>
  <si>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</si>
  <si>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</si>
  <si>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</si>
  <si>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</si>
  <si>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</si>
  <si>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</si>
  <si>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</si>
  <si>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</si>
  <si>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</si>
  <si>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</si>
  <si>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</si>
  <si>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</si>
  <si>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</si>
  <si>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</si>
  <si>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</si>
  <si>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</si>
  <si>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</si>
  <si>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</si>
  <si>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</si>
  <si>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</si>
  <si>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</si>
  <si>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</si>
  <si>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</si>
  <si>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</si>
  <si>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</si>
  <si>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</si>
  <si>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</si>
  <si>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</si>
  <si>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</si>
  <si>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</si>
  <si>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</si>
  <si>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</si>
  <si>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</si>
  <si>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</si>
  <si>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</si>
  <si>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</si>
  <si>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</si>
  <si>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</si>
  <si>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</si>
  <si>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</si>
  <si>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</si>
  <si>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</si>
  <si>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</si>
  <si>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</si>
  <si>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</si>
  <si>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</si>
  <si>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</si>
  <si>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</si>
  <si>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</si>
  <si>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</si>
  <si>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</si>
  <si>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</si>
  <si>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</si>
  <si>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</si>
  <si>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</si>
  <si>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</si>
  <si>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</si>
  <si>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</si>
  <si>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</si>
  <si>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</si>
  <si>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</si>
  <si>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</si>
  <si>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</si>
  <si>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</si>
  <si>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</si>
  <si>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</si>
  <si>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</si>
  <si>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</si>
  <si>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</si>
  <si>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</si>
  <si>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</si>
  <si>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</si>
  <si>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</si>
  <si>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</si>
  <si>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</si>
  <si>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</si>
  <si>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</si>
  <si>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</si>
  <si>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</si>
  <si>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</si>
  <si>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</si>
  <si>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</si>
  <si>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</si>
  <si>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</si>
  <si>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</si>
  <si>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</si>
  <si>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</si>
  <si>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</si>
  <si>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</si>
  <si>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</si>
  <si>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</si>
  <si>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</si>
  <si>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</si>
  <si>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</si>
  <si>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</si>
  <si>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</si>
  <si>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</si>
  <si>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</si>
  <si>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</si>
  <si>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</si>
  <si>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</si>
  <si>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</si>
  <si>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</si>
  <si>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</si>
  <si>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</si>
  <si>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</si>
  <si>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</si>
  <si>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</si>
  <si>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</si>
  <si>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</si>
  <si>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</si>
  <si>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</si>
  <si>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</si>
  <si>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</si>
  <si>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</si>
  <si>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</si>
  <si>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</si>
  <si>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</si>
  <si>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</si>
  <si>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</si>
  <si>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</si>
  <si>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</si>
  <si>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</si>
  <si>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</si>
  <si>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</si>
  <si>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</si>
  <si>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</si>
  <si>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</si>
  <si>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</si>
  <si>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</si>
  <si>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</si>
  <si>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</si>
  <si>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</si>
  <si>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</si>
  <si>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</si>
  <si>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</si>
  <si>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</si>
  <si>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</si>
  <si>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</si>
  <si>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</si>
  <si>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</si>
  <si>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</si>
  <si>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</si>
  <si>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</si>
  <si>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</si>
  <si>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</si>
  <si>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</si>
  <si>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</si>
  <si>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</si>
  <si>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</si>
  <si>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</si>
  <si>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</si>
  <si>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</si>
  <si>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</si>
  <si>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</si>
  <si>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</si>
  <si>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</si>
  <si>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</si>
  <si>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</si>
  <si>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</si>
  <si>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</si>
  <si>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</si>
  <si>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</si>
  <si>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</si>
  <si>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</si>
  <si>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</si>
  <si>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</si>
  <si>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</si>
  <si>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</si>
  <si>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</si>
  <si>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</si>
  <si>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</si>
  <si>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</si>
  <si>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</si>
  <si>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</si>
  <si>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</si>
  <si>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</si>
  <si>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</si>
  <si>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</si>
  <si>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</si>
  <si>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</si>
  <si>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</si>
  <si>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</si>
  <si>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</si>
  <si>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</si>
  <si>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</si>
  <si>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</si>
  <si>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</si>
  <si>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</si>
  <si>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</si>
  <si>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</si>
  <si>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</si>
  <si>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</si>
  <si>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</si>
  <si>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</si>
  <si>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</si>
  <si>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</si>
  <si>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</si>
  <si>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</si>
  <si>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</si>
  <si>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</si>
  <si>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</si>
  <si>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</si>
  <si>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</si>
  <si>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</si>
  <si>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</si>
  <si>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</si>
  <si>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</si>
  <si>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</si>
  <si>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</si>
  <si>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</si>
  <si>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</si>
  <si>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</si>
  <si>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</si>
  <si>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</si>
  <si>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</si>
  <si>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</si>
  <si>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</si>
  <si>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</si>
  <si>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</si>
  <si>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</si>
  <si>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</si>
  <si>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</si>
  <si>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</si>
  <si>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</si>
  <si>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</si>
  <si>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</si>
  <si>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</si>
  <si>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</si>
  <si>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</si>
  <si>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</si>
  <si>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</si>
  <si>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</si>
  <si>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</si>
  <si>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</si>
  <si>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</si>
  <si>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</si>
  <si>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</si>
  <si>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</si>
  <si>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</si>
  <si>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</si>
  <si>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</si>
  <si>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</si>
  <si>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</si>
  <si>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</si>
  <si>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</si>
  <si>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</si>
  <si>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</si>
  <si>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</si>
  <si>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</si>
  <si>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</si>
  <si>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</si>
  <si>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</si>
  <si>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</si>
  <si>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</si>
  <si>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</si>
  <si>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</si>
  <si>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</si>
  <si>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</si>
  <si>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</si>
  <si>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</si>
  <si>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</si>
  <si>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</si>
  <si>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</si>
  <si>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</si>
  <si>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</si>
  <si>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</si>
  <si>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</si>
  <si>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</si>
  <si>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</si>
  <si>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</si>
  <si>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</si>
  <si>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</si>
  <si>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</si>
  <si>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</si>
  <si>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</si>
  <si>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</si>
  <si>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</si>
  <si>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</si>
  <si>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</si>
  <si>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</si>
  <si>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</si>
  <si>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</si>
  <si>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</si>
  <si>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</si>
  <si>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</si>
  <si>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</si>
  <si>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</si>
  <si>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</si>
  <si>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</si>
  <si>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</si>
  <si>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</si>
  <si>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</si>
  <si>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</si>
  <si>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</si>
  <si>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</si>
  <si>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</si>
  <si>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</si>
  <si>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</si>
  <si>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</si>
  <si>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</si>
  <si>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</si>
  <si>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</si>
  <si>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</si>
  <si>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</si>
  <si>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</si>
  <si>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</si>
  <si>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</si>
  <si>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</si>
  <si>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</si>
  <si>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</si>
  <si>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</si>
  <si>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</si>
  <si>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</si>
  <si>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</si>
  <si>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</si>
  <si>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</si>
  <si>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</si>
  <si>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</si>
  <si>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</si>
  <si>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</si>
  <si>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</si>
  <si>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</si>
  <si>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</si>
  <si>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</si>
  <si>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</si>
  <si>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</si>
  <si>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</si>
  <si>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</si>
  <si>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</si>
  <si>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</si>
  <si>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</si>
  <si>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</si>
  <si>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</si>
  <si>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</si>
  <si>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</si>
  <si>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</si>
  <si>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</si>
  <si>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</si>
  <si>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</si>
  <si>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</si>
  <si>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</si>
  <si>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</si>
  <si>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</si>
  <si>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</si>
  <si>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</si>
  <si>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</si>
  <si>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</si>
  <si>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</si>
  <si>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</si>
  <si>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</si>
  <si>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</si>
  <si>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</si>
  <si>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</si>
  <si>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</si>
  <si>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</si>
  <si>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</si>
  <si>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</si>
  <si>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</si>
  <si>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</si>
  <si>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</si>
  <si>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</si>
  <si>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</si>
  <si>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</si>
  <si>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</si>
  <si>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</si>
  <si>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</si>
  <si>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</si>
  <si>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</si>
  <si>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</si>
  <si>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</si>
  <si>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</si>
  <si>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</si>
  <si>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</si>
  <si>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</si>
  <si>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</si>
  <si>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</si>
  <si>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</si>
  <si>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</si>
  <si>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</si>
  <si>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</si>
  <si>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</si>
  <si>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</si>
  <si>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</si>
  <si>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</si>
  <si>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</si>
  <si>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</si>
  <si>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</si>
  <si>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</si>
  <si>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</si>
  <si>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</si>
  <si>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</si>
  <si>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</si>
  <si>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</si>
  <si>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</si>
  <si>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</si>
  <si>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</si>
  <si>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</si>
  <si>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</si>
  <si>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</si>
  <si>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</si>
  <si>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</si>
  <si>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</si>
  <si>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</si>
  <si>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</si>
  <si>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</si>
  <si>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</si>
  <si>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</si>
  <si>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</si>
  <si>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</si>
  <si>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</si>
  <si>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</si>
  <si>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</si>
  <si>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</si>
  <si>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</si>
  <si>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</si>
  <si>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</si>
  <si>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</si>
  <si>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</si>
  <si>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</si>
  <si>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</si>
  <si>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</si>
  <si>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</si>
  <si>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</si>
  <si>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</si>
  <si>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</si>
  <si>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</si>
  <si>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</si>
  <si>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</si>
  <si>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</si>
  <si>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</si>
  <si>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</si>
  <si>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</si>
  <si>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</si>
  <si>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</si>
  <si>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</si>
  <si>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</si>
  <si>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</si>
  <si>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</si>
  <si>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</si>
  <si>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</si>
  <si>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</si>
  <si>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</si>
  <si>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</si>
  <si>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</si>
  <si>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</si>
  <si>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</si>
  <si>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</si>
  <si>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</si>
  <si>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</si>
  <si>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</si>
  <si>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</si>
  <si>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</si>
  <si>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</si>
  <si>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</si>
  <si>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</si>
  <si>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</si>
  <si>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</si>
  <si>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</si>
  <si>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</si>
  <si>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</si>
  <si>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</si>
  <si>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</si>
  <si>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</si>
  <si>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</si>
  <si>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</si>
  <si>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</si>
  <si>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</si>
  <si>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</si>
  <si>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</si>
  <si>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</si>
  <si>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</si>
  <si>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</si>
  <si>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</si>
  <si>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</si>
  <si>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</si>
  <si>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</si>
  <si>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</si>
  <si>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</si>
  <si>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</si>
  <si>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</si>
  <si>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</si>
  <si>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</si>
  <si>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</si>
  <si>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</si>
  <si>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</si>
  <si>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</si>
  <si>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</si>
  <si>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</si>
  <si>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</si>
  <si>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</si>
  <si>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</si>
  <si>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</si>
  <si>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</si>
  <si>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</si>
  <si>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</si>
  <si>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</si>
  <si>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</si>
  <si>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</si>
  <si>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</si>
  <si>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</si>
  <si>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</si>
  <si>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</si>
  <si>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</si>
  <si>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</si>
  <si>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</si>
  <si>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</si>
  <si>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</si>
  <si>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</si>
  <si>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</si>
  <si>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</si>
  <si>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</si>
  <si>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</si>
  <si>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</si>
  <si>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</si>
  <si>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</si>
  <si>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</si>
  <si>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</si>
  <si>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</si>
  <si>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</si>
  <si>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</si>
  <si>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</si>
  <si>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</si>
  <si>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</si>
  <si>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</si>
  <si>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</si>
  <si>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</si>
  <si>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</si>
  <si>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</si>
  <si>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</si>
  <si>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</si>
  <si>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</si>
  <si>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</si>
  <si>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</si>
  <si>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</si>
  <si>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</si>
  <si>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</si>
  <si>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</si>
  <si>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</si>
  <si>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</si>
  <si>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</si>
  <si>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</si>
  <si>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</si>
  <si>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</si>
  <si>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</si>
  <si>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</si>
  <si>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</si>
  <si>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</si>
  <si>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</si>
  <si>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</si>
  <si>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</si>
  <si>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</si>
  <si>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</si>
  <si>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</si>
  <si>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</si>
  <si>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</si>
  <si>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</si>
  <si>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</si>
  <si>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</si>
  <si>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</si>
  <si>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</si>
  <si>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</si>
  <si>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</si>
  <si>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</si>
  <si>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</si>
  <si>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</si>
  <si>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</si>
  <si>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</si>
  <si>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</si>
  <si>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</si>
  <si>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</si>
  <si>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</si>
  <si>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</si>
  <si>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</si>
  <si>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</si>
  <si>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</si>
  <si>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</si>
  <si>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</si>
  <si>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</si>
  <si>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</si>
  <si>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</si>
  <si>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</si>
  <si>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</si>
  <si>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</si>
  <si>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</si>
  <si>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</si>
  <si>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</si>
  <si>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</si>
  <si>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</si>
  <si>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</si>
  <si>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</si>
  <si>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</si>
  <si>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</si>
  <si>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</si>
  <si>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</si>
  <si>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</si>
  <si>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</si>
  <si>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</si>
  <si>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</si>
  <si>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</si>
  <si>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</si>
  <si>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</si>
  <si>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</si>
  <si>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</si>
  <si>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</si>
  <si>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</si>
  <si>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</si>
  <si>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</si>
  <si>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</si>
  <si>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</si>
  <si>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</si>
  <si>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</si>
  <si>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</si>
  <si>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</si>
  <si>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</si>
  <si>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</si>
  <si>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</si>
  <si>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</si>
  <si>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</si>
  <si>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</si>
  <si>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</si>
  <si>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</si>
  <si>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</si>
  <si>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</si>
  <si>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</si>
  <si>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</si>
  <si>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</si>
  <si>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</si>
  <si>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</si>
  <si>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</si>
  <si>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</si>
  <si>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</si>
  <si>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</si>
  <si>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</si>
  <si>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</si>
  <si>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</si>
  <si>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</si>
  <si>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</si>
  <si>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</si>
  <si>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</si>
  <si>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</si>
  <si>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</si>
  <si>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</si>
  <si>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</si>
  <si>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</si>
  <si>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</si>
  <si>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</si>
  <si>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</si>
  <si>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</si>
  <si>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</si>
  <si>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</si>
  <si>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</si>
  <si>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</si>
  <si>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</si>
  <si>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</si>
  <si>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</si>
  <si>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</si>
  <si>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</si>
  <si>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</si>
  <si>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</si>
  <si>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</si>
  <si>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</si>
  <si>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</si>
  <si>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</si>
  <si>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</si>
  <si>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</si>
  <si>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</si>
  <si>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</si>
  <si>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</si>
  <si>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</si>
  <si>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</si>
  <si>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</si>
  <si>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</si>
  <si>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</si>
  <si>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</si>
  <si>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</si>
  <si>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</si>
  <si>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</si>
  <si>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</si>
  <si>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</si>
  <si>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</si>
  <si>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</si>
  <si>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</si>
  <si>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</si>
  <si>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</si>
  <si>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</si>
  <si>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</si>
  <si>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</si>
  <si>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</si>
  <si>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</si>
  <si>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</si>
  <si>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</si>
  <si>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</si>
  <si>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</si>
  <si>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</si>
  <si>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</si>
  <si>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</si>
  <si>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</si>
  <si>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</si>
  <si>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</si>
  <si>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</si>
  <si>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</si>
  <si>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</si>
  <si>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</si>
  <si>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</si>
  <si>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</si>
  <si>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</si>
  <si>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</si>
  <si>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</si>
  <si>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</si>
  <si>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</si>
  <si>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</si>
  <si>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</si>
  <si>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</si>
  <si>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</si>
  <si>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</si>
  <si>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</si>
  <si>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</si>
  <si>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</si>
  <si>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</si>
  <si>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</si>
  <si>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</si>
  <si>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</si>
  <si>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</si>
  <si>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</si>
  <si>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</si>
  <si>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</si>
  <si>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</si>
  <si>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</si>
  <si>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</si>
  <si>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</si>
  <si>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</si>
  <si>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</si>
  <si>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</si>
  <si>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</si>
  <si>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</si>
  <si>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</si>
  <si>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</si>
  <si>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</si>
  <si>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</si>
  <si>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</si>
  <si>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</si>
  <si>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</si>
  <si>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</si>
  <si>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</si>
  <si>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</si>
  <si>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</si>
  <si>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</si>
  <si>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</si>
  <si>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</si>
  <si>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</si>
  <si>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</si>
  <si>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</si>
  <si>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</si>
  <si>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</si>
  <si>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</si>
  <si>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</si>
  <si>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</si>
  <si>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</si>
  <si>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</si>
  <si>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</si>
  <si>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</si>
  <si>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</si>
  <si>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</si>
  <si>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</si>
  <si>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</si>
  <si>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</si>
  <si>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</si>
  <si>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</si>
  <si>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</si>
  <si>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</si>
  <si>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</si>
  <si>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</si>
  <si>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</si>
  <si>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</si>
  <si>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</si>
  <si>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</si>
  <si>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</si>
  <si>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</si>
  <si>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</si>
  <si>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</si>
  <si>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</si>
  <si>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</si>
  <si>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</si>
  <si>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</si>
  <si>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</si>
  <si>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</si>
  <si>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</si>
  <si>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</si>
  <si>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</si>
  <si>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</si>
  <si>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</si>
  <si>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</si>
  <si>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</si>
  <si>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</si>
  <si>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</si>
  <si>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</si>
  <si>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</si>
  <si>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</si>
  <si>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</si>
  <si>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</si>
  <si>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</si>
  <si>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</si>
  <si>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</si>
  <si>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</si>
  <si>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</si>
  <si>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</si>
  <si>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</si>
  <si>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</si>
  <si>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</si>
  <si>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</si>
  <si>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</si>
  <si>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</si>
  <si>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</si>
  <si>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</si>
  <si>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</si>
  <si>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</si>
  <si>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</si>
  <si>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</si>
  <si>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</si>
  <si>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</si>
  <si>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</si>
  <si>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</si>
  <si>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</si>
  <si>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</si>
  <si>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</si>
  <si>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</si>
  <si>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</si>
  <si>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</si>
  <si>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</si>
  <si>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</si>
  <si>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</si>
  <si>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</si>
  <si>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</si>
  <si>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</si>
  <si>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</si>
  <si>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</si>
  <si>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</si>
  <si>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</si>
  <si>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</si>
  <si>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</si>
  <si>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</si>
  <si>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</si>
  <si>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</si>
  <si>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</si>
  <si>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</si>
  <si>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</si>
  <si>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</si>
  <si>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</si>
  <si>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</si>
  <si>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</si>
  <si>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</si>
  <si>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</si>
  <si>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</si>
  <si>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</si>
  <si>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</si>
  <si>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</si>
  <si>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</si>
  <si>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</si>
  <si>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</si>
  <si>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</si>
  <si>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</si>
  <si>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</si>
  <si>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</si>
  <si>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</si>
  <si>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</si>
  <si>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</si>
  <si>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</si>
  <si>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</si>
  <si>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</si>
  <si>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</si>
  <si>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</si>
  <si>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</si>
  <si>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</si>
  <si>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</si>
  <si>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</si>
  <si>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</si>
  <si>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</si>
  <si>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</si>
  <si>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</si>
  <si>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</si>
  <si>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</si>
  <si>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</si>
  <si>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</si>
  <si>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</si>
  <si>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</si>
  <si>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</si>
  <si>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</si>
  <si>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</si>
  <si>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</si>
  <si>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</si>
  <si>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</si>
  <si>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</si>
  <si>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</si>
  <si>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</si>
  <si>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</si>
  <si>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</si>
  <si>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</si>
  <si>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</si>
  <si>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</si>
  <si>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</si>
  <si>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</si>
  <si>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</si>
  <si>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</si>
  <si>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</si>
  <si>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</si>
  <si>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</si>
  <si>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</si>
  <si>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</si>
  <si>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</si>
  <si>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</si>
  <si>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</si>
  <si>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</si>
  <si>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</si>
  <si>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</si>
  <si>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</si>
  <si>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</si>
  <si>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</si>
  <si>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</si>
  <si>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</si>
  <si>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</si>
  <si>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</si>
  <si>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</si>
  <si>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</si>
  <si>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</si>
  <si>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</si>
  <si>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</si>
  <si>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</si>
  <si>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</si>
  <si>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</si>
  <si>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</si>
  <si>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</si>
  <si>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</si>
  <si>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</si>
  <si>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</si>
  <si>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</si>
  <si>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</si>
  <si>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</si>
  <si>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</si>
  <si>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</si>
  <si>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</si>
  <si>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</si>
  <si>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</si>
  <si>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</si>
  <si>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</si>
  <si>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</si>
  <si>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</si>
  <si>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</si>
  <si>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</si>
  <si>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</si>
  <si>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</si>
  <si>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</si>
  <si>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</si>
  <si>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</si>
  <si>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</si>
  <si>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</si>
  <si>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</si>
  <si>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</si>
  <si>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</si>
  <si>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</si>
  <si>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</si>
  <si>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</si>
  <si>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</si>
  <si>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</si>
  <si>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</si>
  <si>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</si>
  <si>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</si>
  <si>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</si>
  <si>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</si>
  <si>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</si>
  <si>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</si>
  <si>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</si>
  <si>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</si>
  <si>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</si>
  <si>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</si>
  <si>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</si>
  <si>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</si>
  <si>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</si>
  <si>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</si>
  <si>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</si>
  <si>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</si>
  <si>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</si>
  <si>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</si>
  <si>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</si>
  <si>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</si>
  <si>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</si>
  <si>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</si>
  <si>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</si>
  <si>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</si>
  <si>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</si>
  <si>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</si>
  <si>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</si>
  <si>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</si>
  <si>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</si>
  <si>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</si>
  <si>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</si>
  <si>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</si>
  <si>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</si>
  <si>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</si>
  <si>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</si>
  <si>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</si>
  <si>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</si>
  <si>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</si>
  <si>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</si>
  <si>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</si>
  <si>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</si>
  <si>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</si>
  <si>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</si>
  <si>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</si>
  <si>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</si>
  <si>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</si>
  <si>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</si>
  <si>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</si>
  <si>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</si>
  <si>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</si>
  <si>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</si>
  <si>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</si>
  <si>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</si>
  <si>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</si>
  <si>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</si>
  <si>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</si>
  <si>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</si>
  <si>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</si>
  <si>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</si>
  <si>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</si>
  <si>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</si>
  <si>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</si>
  <si>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</si>
  <si>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</si>
  <si>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</si>
  <si>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</si>
  <si>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</si>
  <si>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</si>
  <si>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</si>
  <si>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</si>
  <si>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</si>
  <si>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</si>
  <si>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</si>
  <si>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</si>
  <si>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</si>
  <si>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</si>
  <si>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</si>
  <si>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</si>
  <si>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</si>
  <si>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</si>
  <si>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</si>
  <si>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</si>
  <si>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</si>
  <si>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</si>
  <si>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</si>
  <si>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</si>
  <si>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</si>
  <si>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</si>
  <si>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</si>
  <si>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</si>
  <si>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</si>
  <si>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</si>
  <si>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</si>
  <si>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</si>
  <si>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</si>
  <si>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</si>
  <si>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</si>
  <si>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</si>
  <si>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</si>
  <si>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</si>
  <si>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</si>
  <si>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</si>
  <si>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</si>
  <si>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</si>
  <si>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</si>
  <si>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</si>
  <si>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</si>
  <si>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</si>
  <si>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</si>
  <si>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</si>
  <si>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</si>
  <si>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</si>
  <si>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</si>
  <si>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</si>
  <si>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</si>
  <si>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</si>
  <si>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</si>
  <si>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</si>
  <si>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</si>
  <si>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</si>
  <si>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</si>
  <si>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</si>
  <si>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</si>
  <si>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</si>
  <si>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</si>
  <si>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</si>
  <si>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</si>
  <si>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</si>
  <si>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</si>
  <si>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</si>
  <si>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</si>
  <si>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</si>
  <si>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</si>
  <si>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</si>
  <si>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</si>
  <si>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</si>
  <si>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</si>
  <si>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</si>
  <si>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</si>
  <si>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</si>
  <si>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</si>
  <si>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</si>
  <si>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</si>
  <si>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</si>
  <si>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</si>
  <si>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</si>
  <si>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</si>
  <si>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</si>
  <si>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</si>
  <si>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</si>
  <si>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</si>
  <si>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</si>
  <si>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</si>
  <si>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</si>
  <si>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</si>
  <si>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</si>
  <si>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</si>
  <si>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</si>
  <si>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</si>
  <si>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</si>
  <si>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</si>
  <si>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</si>
  <si>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</si>
  <si>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</si>
  <si>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</si>
  <si>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</si>
  <si>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</si>
  <si>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</si>
  <si>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</si>
  <si>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</si>
  <si>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</si>
  <si>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</si>
  <si>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</si>
  <si>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</si>
  <si>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</si>
  <si>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</si>
  <si>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</si>
  <si>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</si>
  <si>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</si>
  <si>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</si>
  <si>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</si>
  <si>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</si>
  <si>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</si>
  <si>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</si>
  <si>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</si>
  <si>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</si>
  <si>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</si>
  <si>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</si>
  <si>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</si>
  <si>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</si>
  <si>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</si>
  <si>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</si>
  <si>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</si>
  <si>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</si>
  <si>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</si>
  <si>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</si>
  <si>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</si>
  <si>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</si>
  <si>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</si>
  <si>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</si>
  <si>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</si>
  <si>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</si>
  <si>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</si>
  <si>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</si>
  <si>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</si>
  <si>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</si>
  <si>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</si>
  <si>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</si>
  <si>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</si>
  <si>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</si>
  <si>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</si>
  <si>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</si>
  <si>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</si>
  <si>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</si>
  <si>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</si>
  <si>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</si>
  <si>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</si>
  <si>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</si>
  <si>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</si>
  <si>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</si>
  <si>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</si>
  <si>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</si>
  <si>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</si>
  <si>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</si>
  <si>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</si>
  <si>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</si>
  <si>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</si>
  <si>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</si>
  <si>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</si>
  <si>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</si>
  <si>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</si>
  <si>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</si>
  <si>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</si>
  <si>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</si>
  <si>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</si>
  <si>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</si>
  <si>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</si>
  <si>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</si>
  <si>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</si>
  <si>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</si>
  <si>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</si>
  <si>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</si>
  <si>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</si>
  <si>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</si>
  <si>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</si>
  <si>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</si>
  <si>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</si>
  <si>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</si>
  <si>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</si>
  <si>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</si>
  <si>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</si>
  <si>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</si>
  <si>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</si>
  <si>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</si>
  <si>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</si>
  <si>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</si>
  <si>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</si>
  <si>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</si>
  <si>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</si>
  <si>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</si>
  <si>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</si>
  <si>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</si>
  <si>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</si>
  <si>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</si>
  <si>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</si>
  <si>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</si>
  <si>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</si>
  <si>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</si>
  <si>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</si>
  <si>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</si>
  <si>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</si>
  <si>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</si>
  <si>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</si>
  <si>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</si>
  <si>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</si>
  <si>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</si>
  <si>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</si>
  <si>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</si>
  <si>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</si>
  <si>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</si>
  <si>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</si>
  <si>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</si>
  <si>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</si>
  <si>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</si>
  <si>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</si>
  <si>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</si>
  <si>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</si>
  <si>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</si>
  <si>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</si>
  <si>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</si>
  <si>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</si>
  <si>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</si>
  <si>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</si>
  <si>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</si>
  <si>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</si>
  <si>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</si>
  <si>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</si>
  <si>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</si>
  <si>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</si>
  <si>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</si>
  <si>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</si>
  <si>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</si>
  <si>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</si>
  <si>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</si>
  <si>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</si>
  <si>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</si>
  <si>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</si>
  <si>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</si>
  <si>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</si>
  <si>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</si>
  <si>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</si>
  <si>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</si>
  <si>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</si>
  <si>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</si>
  <si>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</si>
  <si>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</si>
  <si>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</si>
  <si>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</si>
  <si>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</si>
  <si>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</si>
  <si>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</si>
  <si>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</si>
  <si>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</si>
  <si>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</si>
  <si>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</si>
  <si>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</si>
  <si>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</si>
  <si>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</si>
  <si>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</si>
  <si>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</si>
  <si>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</si>
  <si>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</si>
  <si>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</si>
  <si>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</si>
  <si>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</si>
  <si>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</si>
  <si>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</si>
  <si>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</si>
  <si>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</si>
  <si>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</si>
  <si>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</si>
  <si>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</si>
  <si>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</si>
  <si>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</si>
  <si>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</si>
  <si>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</si>
  <si>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</si>
  <si>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</si>
  <si>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</si>
  <si>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</si>
  <si>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</si>
  <si>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</si>
  <si>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</si>
  <si>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</si>
  <si>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</si>
  <si>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</si>
  <si>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</si>
  <si>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</si>
  <si>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</si>
  <si>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</si>
  <si>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</si>
  <si>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</si>
  <si>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</si>
  <si>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</si>
  <si>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</si>
  <si>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</si>
  <si>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</si>
  <si>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</si>
  <si>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</si>
  <si>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</si>
  <si>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</si>
  <si>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</si>
  <si>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</si>
  <si>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</si>
  <si>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</si>
  <si>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</si>
  <si>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</si>
  <si>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</si>
  <si>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</si>
  <si>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</si>
  <si>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</si>
  <si>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</si>
  <si>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</si>
  <si>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</si>
  <si>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</si>
  <si>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</si>
  <si>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</si>
  <si>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</si>
  <si>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</si>
  <si>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</si>
  <si>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</si>
  <si>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</si>
  <si>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</si>
  <si>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</si>
  <si>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</si>
  <si>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</si>
  <si>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</si>
  <si>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</si>
  <si>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</si>
  <si>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</si>
  <si>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</si>
  <si>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</si>
  <si>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</si>
  <si>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</si>
  <si>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</si>
  <si>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</si>
  <si>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</si>
  <si>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</si>
  <si>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</si>
  <si>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</si>
  <si>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</si>
  <si>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</si>
  <si>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</si>
  <si>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</si>
  <si>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</si>
  <si>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</si>
  <si>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</si>
  <si>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</si>
  <si>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</si>
  <si>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</si>
  <si>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</si>
  <si>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</si>
  <si>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</si>
  <si>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</si>
  <si>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</si>
  <si>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</si>
  <si>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</si>
  <si>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</si>
  <si>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</si>
  <si>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</si>
  <si>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</si>
  <si>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</si>
  <si>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</si>
  <si>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</si>
  <si>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</si>
  <si>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</si>
  <si>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</si>
  <si>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</si>
  <si>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</si>
  <si>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</si>
  <si>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</si>
  <si>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</si>
  <si>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</si>
  <si>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</si>
  <si>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</si>
  <si>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</si>
  <si>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</si>
  <si>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</si>
  <si>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</si>
  <si>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</si>
  <si>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</si>
  <si>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</si>
  <si>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</si>
  <si>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</si>
  <si>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</si>
  <si>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</si>
  <si>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</si>
  <si>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</si>
  <si>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</si>
  <si>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</si>
  <si>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</si>
  <si>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</si>
  <si>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</si>
  <si>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</si>
  <si>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</si>
  <si>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</si>
  <si>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</si>
  <si>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</si>
  <si>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</si>
  <si>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</si>
  <si>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</si>
  <si>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</si>
  <si>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</si>
  <si>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</si>
  <si>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</si>
  <si>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</si>
  <si>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</si>
  <si>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</si>
  <si>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</si>
  <si>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</si>
  <si>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</si>
  <si>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</si>
  <si>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</si>
  <si>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</si>
  <si>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</si>
  <si>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</si>
  <si>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</si>
  <si>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</si>
  <si>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</si>
  <si>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</si>
  <si>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</si>
  <si>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</si>
  <si>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</si>
  <si>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</si>
  <si>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</si>
  <si>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</si>
  <si>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</si>
  <si>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</si>
  <si>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</si>
  <si>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</si>
  <si>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</si>
  <si>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</si>
  <si>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</si>
  <si>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</si>
  <si>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</si>
  <si>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</si>
  <si>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</si>
  <si>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</si>
  <si>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</si>
  <si>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</si>
  <si>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</si>
  <si>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</si>
  <si>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</si>
  <si>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</si>
  <si>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</si>
  <si>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</si>
  <si>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</si>
  <si>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</si>
  <si>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</si>
  <si>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</si>
  <si>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</si>
  <si>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</si>
  <si>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</si>
  <si>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</si>
  <si>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</si>
  <si>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</si>
  <si>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</si>
  <si>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</si>
  <si>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</si>
  <si>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</si>
  <si>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</si>
  <si>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</si>
  <si>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</si>
  <si>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</si>
  <si>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</si>
  <si>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</si>
  <si>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</si>
  <si>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</si>
  <si>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</si>
  <si>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</si>
  <si>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</si>
  <si>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</si>
  <si>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</si>
  <si>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</si>
  <si>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</si>
  <si>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</si>
  <si>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</si>
  <si>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</si>
  <si>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</si>
  <si>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</si>
  <si>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</si>
  <si>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</si>
  <si>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</si>
  <si>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</si>
  <si>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</si>
  <si>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</si>
  <si>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</si>
  <si>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</si>
  <si>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</si>
  <si>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</si>
  <si>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</si>
  <si>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</si>
  <si>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</si>
  <si>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</si>
  <si>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</si>
  <si>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</si>
  <si>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</si>
  <si>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</si>
  <si>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</si>
  <si>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</si>
  <si>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</si>
  <si>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</si>
  <si>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</si>
  <si>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</si>
  <si>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</si>
  <si>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</si>
  <si>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</si>
  <si>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</si>
  <si>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</si>
  <si>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</si>
  <si>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</si>
  <si>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</si>
  <si>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</si>
  <si>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</si>
  <si>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</si>
  <si>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</si>
  <si>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</si>
  <si>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</si>
  <si>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</si>
  <si>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</si>
  <si>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</si>
  <si>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</si>
  <si>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</si>
  <si>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</si>
  <si>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</si>
  <si>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</si>
  <si>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</si>
  <si>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</si>
  <si>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</si>
  <si>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</si>
  <si>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</si>
  <si>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</si>
  <si>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</si>
  <si>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</si>
  <si>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</si>
  <si>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</si>
  <si>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</si>
  <si>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</si>
  <si>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</si>
  <si>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</si>
  <si>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</si>
  <si>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</si>
  <si>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</si>
  <si>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</si>
  <si>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</si>
  <si>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</si>
  <si>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</si>
  <si>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</si>
  <si>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</si>
  <si>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</si>
  <si>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</si>
  <si>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</si>
  <si>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</si>
  <si>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</si>
  <si>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</si>
  <si>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</si>
  <si>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</si>
  <si>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</si>
  <si>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</si>
  <si>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</si>
  <si>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</si>
  <si>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</si>
  <si>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</si>
  <si>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</si>
  <si>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</si>
  <si>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</si>
  <si>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</si>
  <si>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</si>
  <si>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</si>
  <si>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</si>
  <si>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</si>
  <si>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</si>
  <si>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</si>
  <si>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</si>
  <si>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</si>
  <si>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</si>
  <si>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</si>
  <si>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</si>
  <si>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</si>
  <si>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</si>
  <si>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</si>
  <si>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</si>
  <si>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</si>
  <si>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</si>
  <si>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</si>
  <si>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</si>
  <si>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</si>
  <si>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</si>
  <si>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</si>
  <si>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</si>
  <si>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</si>
  <si>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</si>
  <si>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</si>
  <si>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</si>
  <si>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</si>
  <si>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</si>
  <si>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</si>
  <si>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</si>
  <si>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</si>
  <si>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</si>
  <si>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</si>
  <si>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</si>
  <si>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</si>
  <si>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</si>
  <si>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</si>
  <si>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</si>
  <si>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</si>
  <si>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</si>
  <si>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</si>
  <si>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</si>
  <si>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</si>
  <si>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</si>
  <si>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</si>
  <si>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</si>
  <si>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</si>
  <si>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</si>
  <si>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</si>
  <si>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</si>
  <si>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</si>
  <si>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</si>
  <si>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</si>
  <si>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</si>
  <si>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</si>
  <si>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</si>
  <si>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</si>
  <si>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</si>
  <si>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</si>
  <si>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</si>
  <si>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</si>
  <si>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</si>
  <si>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</si>
  <si>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</si>
  <si>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</si>
  <si>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</si>
  <si>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</si>
  <si>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</si>
  <si>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</si>
  <si>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</si>
  <si>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</si>
  <si>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</si>
  <si>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</si>
  <si>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</si>
  <si>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</si>
  <si>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</si>
  <si>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</si>
  <si>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</si>
  <si>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</si>
  <si>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</si>
  <si>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</si>
  <si>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</si>
  <si>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</si>
  <si>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</si>
  <si>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</si>
  <si>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</si>
  <si>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</si>
  <si>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</si>
  <si>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</si>
  <si>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</si>
  <si>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</si>
  <si>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</si>
  <si>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</si>
  <si>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</si>
  <si>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</si>
  <si>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</si>
  <si>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</si>
  <si>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</si>
  <si>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</si>
  <si>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</si>
  <si>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</si>
  <si>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</si>
  <si>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</si>
  <si>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</si>
  <si>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</si>
  <si>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</si>
  <si>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</si>
  <si>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</si>
  <si>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</si>
  <si>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</si>
  <si>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</si>
  <si>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</si>
  <si>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</si>
  <si>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</si>
  <si>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</si>
  <si>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</si>
  <si>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</si>
  <si>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</si>
  <si>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</si>
  <si>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</si>
  <si>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</si>
  <si>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</si>
  <si>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</si>
  <si>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</si>
  <si>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</si>
  <si>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</si>
  <si>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</si>
  <si>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</si>
  <si>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</si>
  <si>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</si>
  <si>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</si>
  <si>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</si>
  <si>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</si>
  <si>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</si>
  <si>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</si>
  <si>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</si>
  <si>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</si>
  <si>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</si>
  <si>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</si>
  <si>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</si>
  <si>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</si>
  <si>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</si>
  <si>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</si>
  <si>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</si>
  <si>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</si>
  <si>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</si>
  <si>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</si>
  <si>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</si>
  <si>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</si>
  <si>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</si>
  <si>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</si>
  <si>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</si>
  <si>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</si>
  <si>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</si>
  <si>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</si>
  <si>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</si>
  <si>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</si>
  <si>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</si>
  <si>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</si>
  <si>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</si>
  <si>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</si>
  <si>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</si>
  <si>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</si>
  <si>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</si>
  <si>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</si>
  <si>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</si>
  <si>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</si>
  <si>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</si>
  <si>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</si>
  <si>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</si>
  <si>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</si>
  <si>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</si>
  <si>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</si>
  <si>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</si>
  <si>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</si>
  <si>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</si>
  <si>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</si>
  <si>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</si>
  <si>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</si>
  <si>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</si>
  <si>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</si>
  <si>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</si>
  <si>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</si>
  <si>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</si>
  <si>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</si>
  <si>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</si>
  <si>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</si>
  <si>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</si>
  <si>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</si>
  <si>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</si>
  <si>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</si>
  <si>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</si>
  <si>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</si>
  <si>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</si>
  <si>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</si>
  <si>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</si>
  <si>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</si>
  <si>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</si>
  <si>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</si>
  <si>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</si>
  <si>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</si>
  <si>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</si>
  <si>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</si>
  <si>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</si>
  <si>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</si>
  <si>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</si>
  <si>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</si>
  <si>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</si>
  <si>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</si>
  <si>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</si>
  <si>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</si>
  <si>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</si>
  <si>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</si>
  <si>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</si>
  <si>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</si>
  <si>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</si>
  <si>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</si>
  <si>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</si>
  <si>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</si>
  <si>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</si>
  <si>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</si>
  <si>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</si>
  <si>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</si>
  <si>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</si>
  <si>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</si>
  <si>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</si>
  <si>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</si>
  <si>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</si>
  <si>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</si>
  <si>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</si>
  <si>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</si>
  <si>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</si>
  <si>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</si>
  <si>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</si>
  <si>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</si>
  <si>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</si>
  <si>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</si>
  <si>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</si>
  <si>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</si>
  <si>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</si>
  <si>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</si>
  <si>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</si>
  <si>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</si>
  <si>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</si>
  <si>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</si>
  <si>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</si>
  <si>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</si>
  <si>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</si>
  <si>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</si>
  <si>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</si>
  <si>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</si>
  <si>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</si>
  <si>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</si>
  <si>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</si>
  <si>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</si>
  <si>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</si>
  <si>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</si>
  <si>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</si>
  <si>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</si>
  <si>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</si>
  <si>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</si>
  <si>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</si>
  <si>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</si>
  <si>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</si>
  <si>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</si>
  <si>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</si>
  <si>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</si>
  <si>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</si>
  <si>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</si>
  <si>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</si>
  <si>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</si>
  <si>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</si>
  <si>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</si>
  <si>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</si>
  <si>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</si>
  <si>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</si>
  <si>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</si>
  <si>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</si>
  <si>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</si>
  <si>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</si>
  <si>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</si>
  <si>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</si>
  <si>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</si>
  <si>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</si>
  <si>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</si>
  <si>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</si>
  <si>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</si>
  <si>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</si>
  <si>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</si>
  <si>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</si>
  <si>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</si>
  <si>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</si>
  <si>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</si>
  <si>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</si>
  <si>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</si>
  <si>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</si>
  <si>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</si>
  <si>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</si>
  <si>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</si>
  <si>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</si>
  <si>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</si>
  <si>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</si>
  <si>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</si>
  <si>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</si>
  <si>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</si>
  <si>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</si>
  <si>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</si>
  <si>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</si>
  <si>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</si>
  <si>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</si>
  <si>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</si>
  <si>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</si>
  <si>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</si>
  <si>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</si>
  <si>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</si>
  <si>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</si>
  <si>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</si>
  <si>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</si>
  <si>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</si>
  <si>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</si>
  <si>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</si>
  <si>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</si>
  <si>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</si>
  <si>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</si>
  <si>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</si>
  <si>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</si>
  <si>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</si>
  <si>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</si>
  <si>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</si>
  <si>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</si>
  <si>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</si>
  <si>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</si>
  <si>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</si>
  <si>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</si>
  <si>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</si>
  <si>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</si>
  <si>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</si>
  <si>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</si>
  <si>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</si>
  <si>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</si>
  <si>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</si>
  <si>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</si>
  <si>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</si>
  <si>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</si>
  <si>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</si>
  <si>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</si>
  <si>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</si>
  <si>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</si>
  <si>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</si>
  <si>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</si>
  <si>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</si>
  <si>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</si>
  <si>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</si>
  <si>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</si>
  <si>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</si>
  <si>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</si>
  <si>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</si>
  <si>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</si>
  <si>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</si>
  <si>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</si>
  <si>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</si>
  <si>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</si>
  <si>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</si>
  <si>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</si>
  <si>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</si>
  <si>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</si>
  <si>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</si>
  <si>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</si>
  <si>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</si>
  <si>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</si>
  <si>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</si>
  <si>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</si>
  <si>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</si>
  <si>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</si>
  <si>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</si>
  <si>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</si>
  <si>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</si>
  <si>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</si>
  <si>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</si>
  <si>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</si>
  <si>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</si>
  <si>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</si>
  <si>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</si>
  <si>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</si>
  <si>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</si>
  <si>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</si>
  <si>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</si>
  <si>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</si>
  <si>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</si>
  <si>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</si>
  <si>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</si>
  <si>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</si>
  <si>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</si>
  <si>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</si>
  <si>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</si>
  <si>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</si>
  <si>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</si>
  <si>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</si>
  <si>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</si>
  <si>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</si>
  <si>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</si>
  <si>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</si>
  <si>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</si>
  <si>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</si>
  <si>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</si>
  <si>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</si>
  <si>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</si>
  <si>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</si>
  <si>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</si>
  <si>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</si>
  <si>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</si>
  <si>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</si>
  <si>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</si>
  <si>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</si>
  <si>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</si>
  <si>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</si>
  <si>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</si>
  <si>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</si>
  <si>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</si>
  <si>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</si>
  <si>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</si>
  <si>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</si>
  <si>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</si>
  <si>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</si>
  <si>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</si>
  <si>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</si>
  <si>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</si>
  <si>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</si>
  <si>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</si>
  <si>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</si>
  <si>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</si>
  <si>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</si>
  <si>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</si>
  <si>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</si>
  <si>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</si>
  <si>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</si>
  <si>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</si>
  <si>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</si>
  <si>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</si>
  <si>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</si>
  <si>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</si>
  <si>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</si>
  <si>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</si>
  <si>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</si>
  <si>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</si>
  <si>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</si>
  <si>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</si>
  <si>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</si>
  <si>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</si>
  <si>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</si>
  <si>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</si>
  <si>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</si>
  <si>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</si>
  <si>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</si>
  <si>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</si>
  <si>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</si>
  <si>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</si>
  <si>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</si>
  <si>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</si>
  <si>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</si>
  <si>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</si>
  <si>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</si>
  <si>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</si>
  <si>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</si>
  <si>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</si>
  <si>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</si>
  <si>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</si>
  <si>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</si>
  <si>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</si>
  <si>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</si>
  <si>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</si>
  <si>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</si>
  <si>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</si>
  <si>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</si>
  <si>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</si>
  <si>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</si>
  <si>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</si>
  <si>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</si>
  <si>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</si>
  <si>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</si>
  <si>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</si>
  <si>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</si>
  <si>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</si>
  <si>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</si>
  <si>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</si>
  <si>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</si>
  <si>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</si>
  <si>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</si>
  <si>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</si>
  <si>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</si>
  <si>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</si>
  <si>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</si>
  <si>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</si>
  <si>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</si>
  <si>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</si>
  <si>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</si>
  <si>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</si>
  <si>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</si>
  <si>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</si>
  <si>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</si>
  <si>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</si>
  <si>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</si>
  <si>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</si>
  <si>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</si>
  <si>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</si>
  <si>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</si>
  <si>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</si>
  <si>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</si>
  <si>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</si>
  <si>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</si>
  <si>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</si>
  <si>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</si>
  <si>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</si>
  <si>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</si>
  <si>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</si>
  <si>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</si>
  <si>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</si>
  <si>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</si>
  <si>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</si>
  <si>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</si>
  <si>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</si>
  <si>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</si>
  <si>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</si>
  <si>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</si>
  <si>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</si>
  <si>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</si>
  <si>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</si>
  <si>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</si>
  <si>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</si>
  <si>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</si>
  <si>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</si>
  <si>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</si>
  <si>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</si>
  <si>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</si>
  <si>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</si>
  <si>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</si>
  <si>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</si>
  <si>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</si>
  <si>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</si>
  <si>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</si>
  <si>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</si>
  <si>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</si>
  <si>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</si>
  <si>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</si>
  <si>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</si>
  <si>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</si>
  <si>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</si>
  <si>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</si>
  <si>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</si>
  <si>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</si>
  <si>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</si>
  <si>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</si>
  <si>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</si>
  <si>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</si>
  <si>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</si>
  <si>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</si>
  <si>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</si>
  <si>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</si>
  <si>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</si>
  <si>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</si>
  <si>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</si>
  <si>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</si>
  <si>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</si>
  <si>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</si>
  <si>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</si>
  <si>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</si>
  <si>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</si>
  <si>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</si>
  <si>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</si>
  <si>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</si>
  <si>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</si>
  <si>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</si>
  <si>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</si>
  <si>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</si>
  <si>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</si>
  <si>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</si>
  <si>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</si>
  <si>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</si>
  <si>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</si>
  <si>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</si>
  <si>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</si>
  <si>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</si>
  <si>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</si>
  <si>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</si>
  <si>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</si>
  <si>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</si>
  <si>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</si>
  <si>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</si>
  <si>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</si>
  <si>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</si>
  <si>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</si>
  <si>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</si>
  <si>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</si>
  <si>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</si>
  <si>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</si>
  <si>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</si>
  <si>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</si>
  <si>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</si>
  <si>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</si>
  <si>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</si>
  <si>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</si>
  <si>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</si>
  <si>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</si>
  <si>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</si>
  <si>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</si>
  <si>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</si>
  <si>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</si>
  <si>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</si>
  <si>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</si>
  <si>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</si>
  <si>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</si>
  <si>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</si>
  <si>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</si>
  <si>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</si>
  <si>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</si>
  <si>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</si>
  <si>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</si>
  <si>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</si>
  <si>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</si>
  <si>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</si>
  <si>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</si>
  <si>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</si>
  <si>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</si>
  <si>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</si>
  <si>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</si>
  <si>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</si>
  <si>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</si>
  <si>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</si>
  <si>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</si>
  <si>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</si>
  <si>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</si>
  <si>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</si>
  <si>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</si>
  <si>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</si>
  <si>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</si>
  <si>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</si>
  <si>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</si>
  <si>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</si>
  <si>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</si>
  <si>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</si>
  <si>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</si>
  <si>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</si>
  <si>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</si>
  <si>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</si>
  <si>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</si>
  <si>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</si>
  <si>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</si>
  <si>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</si>
  <si>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</si>
  <si>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</si>
  <si>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</si>
  <si>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</si>
  <si>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</si>
  <si>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</si>
  <si>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</si>
  <si>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</si>
  <si>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</si>
  <si>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</si>
  <si>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</si>
  <si>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</si>
  <si>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</si>
  <si>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</si>
  <si>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</si>
  <si>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</si>
  <si>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</si>
  <si>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</si>
  <si>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</si>
  <si>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</si>
  <si>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</si>
  <si>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</si>
  <si>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</si>
  <si>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</si>
  <si>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</si>
  <si>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</si>
  <si>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</si>
  <si>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</si>
  <si>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</si>
  <si>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</si>
  <si>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</si>
  <si>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</si>
  <si>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</si>
  <si>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</si>
  <si>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</si>
  <si>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</si>
  <si>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</si>
  <si>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</si>
  <si>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</si>
  <si>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</si>
  <si>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</si>
  <si>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</si>
  <si>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</si>
  <si>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</si>
  <si>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</si>
  <si>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</si>
  <si>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</si>
  <si>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</si>
  <si>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</si>
  <si>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</si>
  <si>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</si>
  <si>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</si>
  <si>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</si>
  <si>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</si>
  <si>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</si>
  <si>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</si>
  <si>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</si>
  <si>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</si>
  <si>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</si>
  <si>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</si>
  <si>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</si>
  <si>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</si>
  <si>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</si>
  <si>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</si>
  <si>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</si>
  <si>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</si>
  <si>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</si>
  <si>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</si>
  <si>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</si>
  <si>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</si>
  <si>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</si>
  <si>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</si>
  <si>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</si>
  <si>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</si>
  <si>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</si>
  <si>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</si>
  <si>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</si>
  <si>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</si>
  <si>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</si>
  <si>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</si>
  <si>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</si>
  <si>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</si>
  <si>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</si>
  <si>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</si>
  <si>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</si>
  <si>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</si>
  <si>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</si>
  <si>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</si>
  <si>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</si>
  <si>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</si>
  <si>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</si>
  <si>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</si>
  <si>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</si>
  <si>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</si>
  <si>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</si>
  <si>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</si>
  <si>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</si>
  <si>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</si>
  <si>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</si>
  <si>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</si>
  <si>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</si>
  <si>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</si>
  <si>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</si>
  <si>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</si>
  <si>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</si>
  <si>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</si>
  <si>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</si>
  <si>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</si>
  <si>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</si>
  <si>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</si>
  <si>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</si>
  <si>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</si>
  <si>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</si>
  <si>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</si>
  <si>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</si>
  <si>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</si>
  <si>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</si>
  <si>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</si>
  <si>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</si>
  <si>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</si>
  <si>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</si>
  <si>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</si>
  <si>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</si>
  <si>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</si>
  <si>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</si>
  <si>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</si>
  <si>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</si>
  <si>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</si>
  <si>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</si>
  <si>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</si>
  <si>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</si>
  <si>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</si>
  <si>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</si>
  <si>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</si>
  <si>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</si>
  <si>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</si>
  <si>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</si>
  <si>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</si>
  <si>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</si>
  <si>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</si>
  <si>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</si>
  <si>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</si>
  <si>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</si>
  <si>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</si>
  <si>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</si>
  <si>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</si>
  <si>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</si>
  <si>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</si>
  <si>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</si>
  <si>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</si>
  <si>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</si>
  <si>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</si>
  <si>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</si>
  <si>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</si>
  <si>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</si>
  <si>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</si>
  <si>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</si>
  <si>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</si>
  <si>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</si>
  <si>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</si>
  <si>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</si>
  <si>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</si>
  <si>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</si>
  <si>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</si>
  <si>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</si>
  <si>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</si>
  <si>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</si>
  <si>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</si>
  <si>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</si>
  <si>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</si>
  <si>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</si>
  <si>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</si>
  <si>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</si>
  <si>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</si>
  <si>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</si>
  <si>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</si>
  <si>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</si>
  <si>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</si>
  <si>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</si>
  <si>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</si>
  <si>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</si>
  <si>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</si>
  <si>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</si>
  <si>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</si>
  <si>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</si>
  <si>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</si>
  <si>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</si>
  <si>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</si>
  <si>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</si>
  <si>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</si>
  <si>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</si>
  <si>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</si>
  <si>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</si>
  <si>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</si>
  <si>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</si>
  <si>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</si>
  <si>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</si>
  <si>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</si>
  <si>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</si>
  <si>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</si>
  <si>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</si>
  <si>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</si>
  <si>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</si>
  <si>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</si>
  <si>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</si>
  <si>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</si>
  <si>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</si>
  <si>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</si>
  <si>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</si>
  <si>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</si>
  <si>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</si>
  <si>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</si>
  <si>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</si>
  <si>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</si>
  <si>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</si>
  <si>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</si>
  <si>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</si>
  <si>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</si>
  <si>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</si>
  <si>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</si>
  <si>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</si>
  <si>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</si>
  <si>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</si>
  <si>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</si>
  <si>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</si>
  <si>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</si>
  <si>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</si>
  <si>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</si>
  <si>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</si>
  <si>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</si>
  <si>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</si>
  <si>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</si>
  <si>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</si>
  <si>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</si>
  <si>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</si>
  <si>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</si>
  <si>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</si>
  <si>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</si>
  <si>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</si>
  <si>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</si>
  <si>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</si>
  <si>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</si>
  <si>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</si>
  <si>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</si>
  <si>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</si>
  <si>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</si>
  <si>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</si>
  <si>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</si>
  <si>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</si>
  <si>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</si>
  <si>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</si>
  <si>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</si>
  <si>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</si>
  <si>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</si>
  <si>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</si>
  <si>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</si>
  <si>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</si>
  <si>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</si>
  <si>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</si>
  <si>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</si>
  <si>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</si>
  <si>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</si>
  <si>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</si>
  <si>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</si>
  <si>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</si>
  <si>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</si>
  <si>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</si>
  <si>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</si>
  <si>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</si>
  <si>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</si>
  <si>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</si>
  <si>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</si>
  <si>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</si>
  <si>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</si>
  <si>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</si>
  <si>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</si>
  <si>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</si>
  <si>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</si>
  <si>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</si>
  <si>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</si>
  <si>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</si>
  <si>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</si>
  <si>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</si>
  <si>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</si>
  <si>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</si>
  <si>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</si>
  <si>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</si>
  <si>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</si>
  <si>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</si>
  <si>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</si>
  <si>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</si>
  <si>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</si>
  <si>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</si>
  <si>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</si>
  <si>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</si>
  <si>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</si>
  <si>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</si>
  <si>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</si>
  <si>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</si>
  <si>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</si>
  <si>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</si>
  <si>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</si>
  <si>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</si>
  <si>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</si>
  <si>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</si>
  <si>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</si>
  <si>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</si>
  <si>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</si>
  <si>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</si>
  <si>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</si>
  <si>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</si>
  <si>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</si>
  <si>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</si>
  <si>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</si>
  <si>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</si>
  <si>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</si>
  <si>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</si>
  <si>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</si>
  <si>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</si>
  <si>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</si>
  <si>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</si>
  <si>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</si>
  <si>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</si>
  <si>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</si>
  <si>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</si>
  <si>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</si>
  <si>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</si>
  <si>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</si>
  <si>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</si>
  <si>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</si>
  <si>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</si>
  <si>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</si>
  <si>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</si>
  <si>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</si>
  <si>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</si>
  <si>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</si>
  <si>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</si>
  <si>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</si>
  <si>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</si>
  <si>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</si>
  <si>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</si>
  <si>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</si>
  <si>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</si>
  <si>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</si>
  <si>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</si>
  <si>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</si>
  <si>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</si>
  <si>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</si>
  <si>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</si>
  <si>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</si>
  <si>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</si>
  <si>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</si>
  <si>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</si>
  <si>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</si>
  <si>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</si>
  <si>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</si>
  <si>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</si>
  <si>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</si>
  <si>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</si>
  <si>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</si>
  <si>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</si>
  <si>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</si>
  <si>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</si>
  <si>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</si>
  <si>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</si>
  <si>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</si>
  <si>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</si>
  <si>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</si>
  <si>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</si>
  <si>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</si>
  <si>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</si>
  <si>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</si>
  <si>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</si>
  <si>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</si>
  <si>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</si>
  <si>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</si>
  <si>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</si>
  <si>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</si>
  <si>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</si>
  <si>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</si>
  <si>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</si>
  <si>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</si>
  <si>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</si>
  <si>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</si>
  <si>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</si>
  <si>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</si>
  <si>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</si>
  <si>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</si>
  <si>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</si>
  <si>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</si>
  <si>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</si>
  <si>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</si>
  <si>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</si>
  <si>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</si>
  <si>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</si>
  <si>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</si>
  <si>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</si>
  <si>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</si>
  <si>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</si>
  <si>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</si>
  <si>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</si>
  <si>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</si>
  <si>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</si>
  <si>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</si>
  <si>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</si>
  <si>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</si>
  <si>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</si>
  <si>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</si>
  <si>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</si>
  <si>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</si>
  <si>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</si>
  <si>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</si>
  <si>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</si>
  <si>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</si>
  <si>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</si>
  <si>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</si>
  <si>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</si>
  <si>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</si>
  <si>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</si>
  <si>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</si>
  <si>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</si>
  <si>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</si>
  <si>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</si>
  <si>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</si>
  <si>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</si>
  <si>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</si>
  <si>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</si>
  <si>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</si>
  <si>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</si>
  <si>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</si>
  <si>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</si>
  <si>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</si>
  <si>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</si>
  <si>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</si>
  <si>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</si>
  <si>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</si>
  <si>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</si>
  <si>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</si>
  <si>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</si>
  <si>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</si>
  <si>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</si>
  <si>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</si>
  <si>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</si>
  <si>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</si>
  <si>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</si>
  <si>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</si>
  <si>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</si>
  <si>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</si>
  <si>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</si>
  <si>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</si>
  <si>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</si>
  <si>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</si>
  <si>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</si>
  <si>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</si>
  <si>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</si>
  <si>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</si>
  <si>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</si>
  <si>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</si>
  <si>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</si>
  <si>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</si>
  <si>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</si>
  <si>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</si>
  <si>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</si>
  <si>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</si>
  <si>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</si>
  <si>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</si>
  <si>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</si>
  <si>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</si>
  <si>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</si>
  <si>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</si>
  <si>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</si>
  <si>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</si>
  <si>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</si>
  <si>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</si>
  <si>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</si>
  <si>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</si>
  <si>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</si>
  <si>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</si>
  <si>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</si>
  <si>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</si>
  <si>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</si>
  <si>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</si>
  <si>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</si>
  <si>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</si>
  <si>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</si>
  <si>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</si>
  <si>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</si>
  <si>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</si>
  <si>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</si>
  <si>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</si>
  <si>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</si>
  <si>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</si>
  <si>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</si>
  <si>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</si>
  <si>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</si>
  <si>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</si>
  <si>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</si>
  <si>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</si>
  <si>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</si>
  <si>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</si>
  <si>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</si>
  <si>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</si>
  <si>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</si>
  <si>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</si>
  <si>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</si>
  <si>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</si>
  <si>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</si>
  <si>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</si>
  <si>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</si>
  <si>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</si>
  <si>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</si>
  <si>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</si>
  <si>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</si>
  <si>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</si>
  <si>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</si>
  <si>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</si>
  <si>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</si>
  <si>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</si>
  <si>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</si>
  <si>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</si>
  <si>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</si>
  <si>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</si>
  <si>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</si>
  <si>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</si>
  <si>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</si>
  <si>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</si>
  <si>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</si>
  <si>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</si>
  <si>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</si>
  <si>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</si>
  <si>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</si>
  <si>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</si>
  <si>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</si>
  <si>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</si>
  <si>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</si>
  <si>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</si>
  <si>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</si>
  <si>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</si>
  <si>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</si>
  <si>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</si>
  <si>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</si>
  <si>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</si>
  <si>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</si>
  <si>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</si>
  <si>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</si>
  <si>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</si>
  <si>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</si>
  <si>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</si>
  <si>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</si>
  <si>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</si>
  <si>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</si>
  <si>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</si>
  <si>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</si>
  <si>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</si>
  <si>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</si>
  <si>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</si>
  <si>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</si>
  <si>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</si>
  <si>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</si>
  <si>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</si>
  <si>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</si>
  <si>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</si>
  <si>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</si>
  <si>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</si>
  <si>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</si>
  <si>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</si>
  <si>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</si>
  <si>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</si>
  <si>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</si>
  <si>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</si>
  <si>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</si>
  <si>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</si>
  <si>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</si>
  <si>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</si>
  <si>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</si>
  <si>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</si>
  <si>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</si>
  <si>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</si>
  <si>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</si>
  <si>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</si>
  <si>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</si>
  <si>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</si>
  <si>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</si>
  <si>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</si>
  <si>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</si>
  <si>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</si>
  <si>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</si>
  <si>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</si>
  <si>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</si>
  <si>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</si>
  <si>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</si>
  <si>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</si>
  <si>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</si>
  <si>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</si>
  <si>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</si>
  <si>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</si>
  <si>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</si>
  <si>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</si>
  <si>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</si>
  <si>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</si>
  <si>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</si>
  <si>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</si>
  <si>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</si>
  <si>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</si>
  <si>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</si>
  <si>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</si>
  <si>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</si>
  <si>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</si>
  <si>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</si>
  <si>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</si>
  <si>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</si>
  <si>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</si>
  <si>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</si>
  <si>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</si>
  <si>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</si>
  <si>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</si>
  <si>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</si>
  <si>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</si>
  <si>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</si>
  <si>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</si>
  <si>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</si>
  <si>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</si>
  <si>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</si>
  <si>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</si>
  <si>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</si>
  <si>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</si>
  <si>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</si>
  <si>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</si>
  <si>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</si>
  <si>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</si>
  <si>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</si>
  <si>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</si>
  <si>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</si>
  <si>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</si>
  <si>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</si>
  <si>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</si>
  <si>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</si>
  <si>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</si>
  <si>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</si>
  <si>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</si>
  <si>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</si>
  <si>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</si>
  <si>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</si>
  <si>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</si>
  <si>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</si>
  <si>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</si>
  <si>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</si>
  <si>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</si>
  <si>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</si>
  <si>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</si>
  <si>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</si>
  <si>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</si>
  <si>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</si>
  <si>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</si>
  <si>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</si>
  <si>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</si>
  <si>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</si>
  <si>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</si>
  <si>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</si>
  <si>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</si>
  <si>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</si>
  <si>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</si>
  <si>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</si>
  <si>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</si>
  <si>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</si>
  <si>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</si>
  <si>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</si>
  <si>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</si>
  <si>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</si>
  <si>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</si>
  <si>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</si>
  <si>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</si>
  <si>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</si>
  <si>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</si>
  <si>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</si>
  <si>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</si>
  <si>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</si>
  <si>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</si>
  <si>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</si>
  <si>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</si>
  <si>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</si>
  <si>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</si>
  <si>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</si>
  <si>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</si>
  <si>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</si>
  <si>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</si>
  <si>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</si>
  <si>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</si>
  <si>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</si>
  <si>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</si>
  <si>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</si>
  <si>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</si>
  <si>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</si>
  <si>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</si>
  <si>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</si>
  <si>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</si>
  <si>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</si>
  <si>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</si>
  <si>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</si>
  <si>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</si>
  <si>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</si>
  <si>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</si>
  <si>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</si>
  <si>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</si>
  <si>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</si>
  <si>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</si>
  <si>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</si>
  <si>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</si>
  <si>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</si>
  <si>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</si>
  <si>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</si>
  <si>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</si>
  <si>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</si>
  <si>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</si>
  <si>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</si>
  <si>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</si>
  <si>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</si>
  <si>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</si>
  <si>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</si>
  <si>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</si>
  <si>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</si>
  <si>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</si>
  <si>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</si>
  <si>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</si>
  <si>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</si>
  <si>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</si>
  <si>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</si>
  <si>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</si>
  <si>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</si>
  <si>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</si>
  <si>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</si>
  <si>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</si>
  <si>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</si>
  <si>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</si>
  <si>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</si>
  <si>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</si>
  <si>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</si>
  <si>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</si>
  <si>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</si>
  <si>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</si>
  <si>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</si>
  <si>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</si>
  <si>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</si>
  <si>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</si>
  <si>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</si>
  <si>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</si>
  <si>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</si>
  <si>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</si>
  <si>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</si>
  <si>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</si>
  <si>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</si>
  <si>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</si>
  <si>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</si>
  <si>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</si>
  <si>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</si>
  <si>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</si>
  <si>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</si>
  <si>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</si>
  <si>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</si>
  <si>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</si>
  <si>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</si>
  <si>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</si>
  <si>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</si>
  <si>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</si>
  <si>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</si>
  <si>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</si>
  <si>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</si>
  <si>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</si>
  <si>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</si>
  <si>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</si>
  <si>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</si>
  <si>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</si>
  <si>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</si>
  <si>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</si>
  <si>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</si>
  <si>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</si>
  <si>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</si>
  <si>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</si>
  <si>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</si>
  <si>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</si>
  <si>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</si>
  <si>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</si>
  <si>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</si>
  <si>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</si>
  <si>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</si>
  <si>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</si>
  <si>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</si>
  <si>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</si>
  <si>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</si>
  <si>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</si>
  <si>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</si>
  <si>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</si>
  <si>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</si>
  <si>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</si>
  <si>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</si>
  <si>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</si>
  <si>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</si>
  <si>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</si>
  <si>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</si>
  <si>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</si>
  <si>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</si>
  <si>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</si>
  <si>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</si>
  <si>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</si>
  <si>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</si>
  <si>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</si>
  <si>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</si>
  <si>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</si>
  <si>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</si>
  <si>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</si>
  <si>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</si>
  <si>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</si>
  <si>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</si>
  <si>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</si>
  <si>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</si>
  <si>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</si>
  <si>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</si>
  <si>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</si>
  <si>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</si>
  <si>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</si>
  <si>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</si>
  <si>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</si>
  <si>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</si>
  <si>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</si>
  <si>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</si>
  <si>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</si>
  <si>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</si>
  <si>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</si>
  <si>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</si>
  <si>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</si>
  <si>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</si>
  <si>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</si>
  <si>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</si>
  <si>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</si>
  <si>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</si>
  <si>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</si>
  <si>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</si>
  <si>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</si>
  <si>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</si>
  <si>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</si>
  <si>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</si>
  <si>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</si>
  <si>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</si>
  <si>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</si>
  <si>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</si>
  <si>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</si>
  <si>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</si>
  <si>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</si>
  <si>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</si>
  <si>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</si>
  <si>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</si>
  <si>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</si>
  <si>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</si>
  <si>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</si>
  <si>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</si>
  <si>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</si>
  <si>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</si>
  <si>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</si>
  <si>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</si>
  <si>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</si>
  <si>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</si>
  <si>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</si>
  <si>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</si>
  <si>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</si>
  <si>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</si>
  <si>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</si>
  <si>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</si>
  <si>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</si>
  <si>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</si>
  <si>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</si>
  <si>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</si>
  <si>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</si>
  <si>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</si>
  <si>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</si>
  <si>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</si>
  <si>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</si>
  <si>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</si>
  <si>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</si>
  <si>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</si>
  <si>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</si>
  <si>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</si>
  <si>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</si>
  <si>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</si>
  <si>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</si>
  <si>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</si>
  <si>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</si>
  <si>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</si>
  <si>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</si>
  <si>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</si>
  <si>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</si>
  <si>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</si>
  <si>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</si>
  <si>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</si>
  <si>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</si>
  <si>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</si>
  <si>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</si>
  <si>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</si>
  <si>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</si>
  <si>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</si>
  <si>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</si>
  <si>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</si>
  <si>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</si>
  <si>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</si>
  <si>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</si>
  <si>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</si>
  <si>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</si>
  <si>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</si>
  <si>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</si>
  <si>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</si>
  <si>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</si>
  <si>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</si>
  <si>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</si>
  <si>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</si>
  <si>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</si>
  <si>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</si>
  <si>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</si>
  <si>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</si>
  <si>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</si>
  <si>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</si>
  <si>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</si>
  <si>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</si>
  <si>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</si>
  <si>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</si>
  <si>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</si>
  <si>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</si>
  <si>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</si>
  <si>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</si>
  <si>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</si>
  <si>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</si>
  <si>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</si>
  <si>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</si>
  <si>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</si>
  <si>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</si>
  <si>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</si>
  <si>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</si>
  <si>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</si>
  <si>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</si>
  <si>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</si>
  <si>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</si>
  <si>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</si>
  <si>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</si>
  <si>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</si>
  <si>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</si>
  <si>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</si>
  <si>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</si>
  <si>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</si>
  <si>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</si>
  <si>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</si>
  <si>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</si>
  <si>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</si>
  <si>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</si>
  <si>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</si>
  <si>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</si>
  <si>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</si>
  <si>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</si>
  <si>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</si>
  <si>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</si>
  <si>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</si>
  <si>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</si>
  <si>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</si>
  <si>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</si>
  <si>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</si>
  <si>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</si>
  <si>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</si>
  <si>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</si>
  <si>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</si>
  <si>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</si>
  <si>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</si>
  <si>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</si>
  <si>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</si>
  <si>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</si>
  <si>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</si>
  <si>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</si>
  <si>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</si>
  <si>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</si>
  <si>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</si>
  <si>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</si>
  <si>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</si>
  <si>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</si>
  <si>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</si>
  <si>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</si>
  <si>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</si>
  <si>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</si>
  <si>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</si>
  <si>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</si>
  <si>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</si>
  <si>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</si>
  <si>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</si>
  <si>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</si>
  <si>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</si>
  <si>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</si>
  <si>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</si>
  <si>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</si>
  <si>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</si>
  <si>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</si>
  <si>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</si>
  <si>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</si>
  <si>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</si>
  <si>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</si>
  <si>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</si>
  <si>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</si>
  <si>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</si>
  <si>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</si>
  <si>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</si>
  <si>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</si>
  <si>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</si>
  <si>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</si>
  <si>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</si>
  <si>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</si>
  <si>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</si>
  <si>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</si>
  <si>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</si>
  <si>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</si>
  <si>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</si>
  <si>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</si>
  <si>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</si>
  <si>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</si>
  <si>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</si>
  <si>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</si>
  <si>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</si>
  <si>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</si>
  <si>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</si>
  <si>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</si>
  <si>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</si>
  <si>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</si>
  <si>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</si>
  <si>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</si>
  <si>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</si>
  <si>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</si>
  <si>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</si>
  <si>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</si>
  <si>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</si>
  <si>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</si>
  <si>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</si>
  <si>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</si>
  <si>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</si>
  <si>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</si>
  <si>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</si>
  <si>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</si>
  <si>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</si>
  <si>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</si>
  <si>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</si>
  <si>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</si>
  <si>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</si>
  <si>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</si>
  <si>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</si>
  <si>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</si>
  <si>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</si>
  <si>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</si>
  <si>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</si>
  <si>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</si>
  <si>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</si>
  <si>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</si>
  <si>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</si>
  <si>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</si>
  <si>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</si>
  <si>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</si>
  <si>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</si>
  <si>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</si>
  <si>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</si>
  <si>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</si>
  <si>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</si>
  <si>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</si>
  <si>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</si>
  <si>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</si>
  <si>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</si>
  <si>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</si>
  <si>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</si>
  <si>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</si>
  <si>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</si>
  <si>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</si>
  <si>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</si>
  <si>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</si>
  <si>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</si>
  <si>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</si>
  <si>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</si>
  <si>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</si>
  <si>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</si>
  <si>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</si>
  <si>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</si>
  <si>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</si>
  <si>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</si>
  <si>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</si>
  <si>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</si>
  <si>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</si>
  <si>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</si>
  <si>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</si>
  <si>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</si>
  <si>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</si>
  <si>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</si>
  <si>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</si>
  <si>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</si>
  <si>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</si>
  <si>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</si>
  <si>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</si>
  <si>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</si>
  <si>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</si>
  <si>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</si>
  <si>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</si>
  <si>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</si>
  <si>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</si>
  <si>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</si>
  <si>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</si>
  <si>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</si>
  <si>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</si>
  <si>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</si>
  <si>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</si>
  <si>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</si>
  <si>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</si>
  <si>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</si>
  <si>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</si>
  <si>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</si>
  <si>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</si>
  <si>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</si>
  <si>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</si>
  <si>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</si>
  <si>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</si>
  <si>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</si>
  <si>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</si>
  <si>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</si>
  <si>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</si>
  <si>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</si>
  <si>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</si>
  <si>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</si>
  <si>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</si>
  <si>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</si>
  <si>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</si>
  <si>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</si>
  <si>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</si>
  <si>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</si>
  <si>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</si>
  <si>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</si>
  <si>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</si>
  <si>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</si>
  <si>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</si>
  <si>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</si>
  <si>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</si>
  <si>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</si>
  <si>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</si>
  <si>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</si>
  <si>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</si>
  <si>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</si>
  <si>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</si>
  <si>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</si>
  <si>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</si>
  <si>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</si>
  <si>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</si>
  <si>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</si>
  <si>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</si>
  <si>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</si>
  <si>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</si>
  <si>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</si>
  <si>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</si>
  <si>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</si>
  <si>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</si>
  <si>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</si>
  <si>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</si>
  <si>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</si>
  <si>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</si>
  <si>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</si>
  <si>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</si>
  <si>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</si>
  <si>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</si>
  <si>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</si>
  <si>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</si>
  <si>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</si>
  <si>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</si>
  <si>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</si>
  <si>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</si>
  <si>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</si>
  <si>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</si>
  <si>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</si>
  <si>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</si>
  <si>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</si>
  <si>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</si>
  <si>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</si>
  <si>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</si>
  <si>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</si>
  <si>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</si>
  <si>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</si>
  <si>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</si>
  <si>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</si>
  <si>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</si>
  <si>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</si>
  <si>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</si>
  <si>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</si>
  <si>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</si>
  <si>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</si>
  <si>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</si>
  <si>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</si>
  <si>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</si>
  <si>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</si>
  <si>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</si>
  <si>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</si>
  <si>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</si>
  <si>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</si>
  <si>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</si>
  <si>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</si>
  <si>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</si>
  <si>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</si>
  <si>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</si>
  <si>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</si>
  <si>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</si>
  <si>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</si>
  <si>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</si>
  <si>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</si>
  <si>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</si>
  <si>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</si>
  <si>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</si>
  <si>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</si>
  <si>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</si>
  <si>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</si>
  <si>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</si>
  <si>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</si>
  <si>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</si>
  <si>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</si>
  <si>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</si>
  <si>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</si>
  <si>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</si>
  <si>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</si>
  <si>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</si>
  <si>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</si>
  <si>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</si>
  <si>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</si>
  <si>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</si>
  <si>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</si>
  <si>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</si>
  <si>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</si>
  <si>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</si>
  <si>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</si>
  <si>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</si>
  <si>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</si>
  <si>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</si>
  <si>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</si>
  <si>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</si>
  <si>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</si>
  <si>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</si>
  <si>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</si>
  <si>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</si>
  <si>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</si>
  <si>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</si>
  <si>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</si>
  <si>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</si>
  <si>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</si>
  <si>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</si>
  <si>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</si>
  <si>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</si>
  <si>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</si>
  <si>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</si>
  <si>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</si>
  <si>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</si>
  <si>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</si>
  <si>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</si>
  <si>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</si>
  <si>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</si>
  <si>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</si>
  <si>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</si>
  <si>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</si>
  <si>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</si>
  <si>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</si>
  <si>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</si>
  <si>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</si>
  <si>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</si>
  <si>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</si>
  <si>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</si>
  <si>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</si>
  <si>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</si>
  <si>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</si>
  <si>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</si>
  <si>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</si>
  <si>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</si>
  <si>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</si>
  <si>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</si>
  <si>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</si>
  <si>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</si>
  <si>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</si>
  <si>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</si>
  <si>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</si>
  <si>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</si>
  <si>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</si>
  <si>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</si>
  <si>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</si>
  <si>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</si>
  <si>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</si>
  <si>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</si>
  <si>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</si>
  <si>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</si>
  <si>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</si>
  <si>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</si>
  <si>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</si>
  <si>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</si>
  <si>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</si>
  <si>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</si>
  <si>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</si>
  <si>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</si>
  <si>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</si>
  <si>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</si>
  <si>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</si>
  <si>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</si>
  <si>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</si>
  <si>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</si>
  <si>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</si>
  <si>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</si>
  <si>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</si>
  <si>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</si>
  <si>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</si>
  <si>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</si>
  <si>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</si>
  <si>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</si>
  <si>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</si>
  <si>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</si>
  <si>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</si>
  <si>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</si>
  <si>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</si>
  <si>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</si>
  <si>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</si>
  <si>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</si>
  <si>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</si>
  <si>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</si>
  <si>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</si>
  <si>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</si>
  <si>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</si>
  <si>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</si>
  <si>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</si>
  <si>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</si>
  <si>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</si>
  <si>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</si>
  <si>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</si>
  <si>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</si>
  <si>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</si>
  <si>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</si>
  <si>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</si>
  <si>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</si>
  <si>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</si>
  <si>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</si>
  <si>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</si>
  <si>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</si>
  <si>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</si>
  <si>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</si>
  <si>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</si>
  <si>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</si>
  <si>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</si>
  <si>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</si>
  <si>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</si>
  <si>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</si>
  <si>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</si>
  <si>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</si>
  <si>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</si>
  <si>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</si>
  <si>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</si>
  <si>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</si>
  <si>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</si>
  <si>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</si>
  <si>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</si>
  <si>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</si>
  <si>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</si>
  <si>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</si>
  <si>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</si>
  <si>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</si>
  <si>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</si>
  <si>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</si>
  <si>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</si>
  <si>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</si>
  <si>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</si>
  <si>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</si>
  <si>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</si>
  <si>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</si>
  <si>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</si>
  <si>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</si>
  <si>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</si>
  <si>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</si>
  <si>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</si>
  <si>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</si>
  <si>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</si>
  <si>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</si>
  <si>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</si>
  <si>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</si>
  <si>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</si>
  <si>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</si>
  <si>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</si>
  <si>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</si>
  <si>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</si>
  <si>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</si>
  <si>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</si>
  <si>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</si>
  <si>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</si>
  <si>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</si>
  <si>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</si>
  <si>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</si>
  <si>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</si>
  <si>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</si>
  <si>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</si>
  <si>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</si>
  <si>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</si>
  <si>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</si>
  <si>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</si>
  <si>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</si>
  <si>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</si>
  <si>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</si>
  <si>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</si>
  <si>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</si>
  <si>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</si>
  <si>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</si>
  <si>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</si>
  <si>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</si>
  <si>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</si>
  <si>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</si>
  <si>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</si>
  <si>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</si>
  <si>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</si>
  <si>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</si>
  <si>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</si>
  <si>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</si>
  <si>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</si>
  <si>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</si>
  <si>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</si>
  <si>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</si>
  <si>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</si>
  <si>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</si>
  <si>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</si>
  <si>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</si>
  <si>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</si>
  <si>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</si>
  <si>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</si>
  <si>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</si>
  <si>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</si>
  <si>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</si>
  <si>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</si>
  <si>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</si>
  <si>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</si>
  <si>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</si>
  <si>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</si>
  <si>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</si>
  <si>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</si>
  <si>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</si>
  <si>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</si>
  <si>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</si>
  <si>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</si>
  <si>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</si>
  <si>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</si>
  <si>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</si>
  <si>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</si>
  <si>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</si>
  <si>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</si>
  <si>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</si>
  <si>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</si>
  <si>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</si>
  <si>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</si>
  <si>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</si>
  <si>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</si>
  <si>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</si>
  <si>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</si>
  <si>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</si>
  <si>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</si>
  <si>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</si>
  <si>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</si>
  <si>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</si>
  <si>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</si>
  <si>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</si>
  <si>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</si>
  <si>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</si>
  <si>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</si>
  <si>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</si>
  <si>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</si>
  <si>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</si>
  <si>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</si>
  <si>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</si>
  <si>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</si>
  <si>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</si>
  <si>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</si>
  <si>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</si>
  <si>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</si>
  <si>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</si>
  <si>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</si>
  <si>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</si>
  <si>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</si>
  <si>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</si>
  <si>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</si>
  <si>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</si>
  <si>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</si>
  <si>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</si>
  <si>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</si>
  <si>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</si>
  <si>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</si>
  <si>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</si>
  <si>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</si>
  <si>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</si>
  <si>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</si>
  <si>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</si>
  <si>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</si>
  <si>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</si>
  <si>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</si>
  <si>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</si>
  <si>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</si>
  <si>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</si>
  <si>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</si>
  <si>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</si>
  <si>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</si>
  <si>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</si>
  <si>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</si>
  <si>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</si>
  <si>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</si>
  <si>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</si>
  <si>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</si>
  <si>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</si>
  <si>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</si>
  <si>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</si>
  <si>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</si>
  <si>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</si>
  <si>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</si>
  <si>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</si>
  <si>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</si>
  <si>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</si>
  <si>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</si>
  <si>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</si>
  <si>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</si>
  <si>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</si>
  <si>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</si>
  <si>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</si>
  <si>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</si>
  <si>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</si>
  <si>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</si>
  <si>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</si>
  <si>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</si>
  <si>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</si>
  <si>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</si>
  <si>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</si>
  <si>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</si>
  <si>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</si>
  <si>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</si>
  <si>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</si>
  <si>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</si>
  <si>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</si>
  <si>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</si>
  <si>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</si>
  <si>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</si>
  <si>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</si>
  <si>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</si>
  <si>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</si>
  <si>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</si>
  <si>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</si>
  <si>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</si>
  <si>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</si>
  <si>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</si>
  <si>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</si>
  <si>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</si>
  <si>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</si>
  <si>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</si>
  <si>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</si>
  <si>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</si>
  <si>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</si>
  <si>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</si>
  <si>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</si>
  <si>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</si>
  <si>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</si>
  <si>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</si>
  <si>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</si>
  <si>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</si>
  <si>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</si>
  <si>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</si>
  <si>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</si>
  <si>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</si>
  <si>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</si>
  <si>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</si>
  <si>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</si>
  <si>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</si>
  <si>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</si>
  <si>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</si>
  <si>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</si>
  <si>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</si>
  <si>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</si>
  <si>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</si>
  <si>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</si>
  <si>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</si>
  <si>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</si>
  <si>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</si>
  <si>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</si>
  <si>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</si>
  <si>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</si>
  <si>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</si>
  <si>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</si>
  <si>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</si>
  <si>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</si>
  <si>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</si>
  <si>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</si>
  <si>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</si>
  <si>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</si>
  <si>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</si>
  <si>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</si>
  <si>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</si>
  <si>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</si>
  <si>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</si>
  <si>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</si>
  <si>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</si>
  <si>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</si>
  <si>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</si>
  <si>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</si>
  <si>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</si>
  <si>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</si>
  <si>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</si>
  <si>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</si>
  <si>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</si>
  <si>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</si>
  <si>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</si>
  <si>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</si>
  <si>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</si>
  <si>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</si>
  <si>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</si>
  <si>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</si>
  <si>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</si>
  <si>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</si>
  <si>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</si>
  <si>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</si>
  <si>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</si>
  <si>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</si>
  <si>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</si>
  <si>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</si>
  <si>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</si>
  <si>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</si>
  <si>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</si>
  <si>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</si>
  <si>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</si>
  <si>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</si>
  <si>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</si>
  <si>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</si>
  <si>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</si>
  <si>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</si>
  <si>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</si>
  <si>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</si>
  <si>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</si>
  <si>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</si>
  <si>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</si>
  <si>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</si>
  <si>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</si>
  <si>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</si>
  <si>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</si>
  <si>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</si>
  <si>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</si>
  <si>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</si>
  <si>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</si>
  <si>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</si>
  <si>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</si>
  <si>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</si>
  <si>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</si>
  <si>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</si>
  <si>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</si>
  <si>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</si>
  <si>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</si>
  <si>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</si>
  <si>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</si>
  <si>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</si>
  <si>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</si>
  <si>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</si>
  <si>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</si>
  <si>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</si>
  <si>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</si>
  <si>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</si>
  <si>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</si>
  <si>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</si>
  <si>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</si>
  <si>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</si>
  <si>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</si>
  <si>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</si>
  <si>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</si>
  <si>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</si>
  <si>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</si>
  <si>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</si>
  <si>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</si>
  <si>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</si>
  <si>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</si>
  <si>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</si>
  <si>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</si>
  <si>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</si>
  <si>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</si>
  <si>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</si>
  <si>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</si>
  <si>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</si>
  <si>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</si>
  <si>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</si>
  <si>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</si>
  <si>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</si>
  <si>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</si>
  <si>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</si>
  <si>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</si>
  <si>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</si>
  <si>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</si>
  <si>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</si>
  <si>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</si>
  <si>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</si>
  <si>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</si>
  <si>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</si>
  <si>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</si>
  <si>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</si>
  <si>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</si>
  <si>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</si>
  <si>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</si>
  <si>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</si>
  <si>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</si>
  <si>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</si>
  <si>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</si>
  <si>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</si>
  <si>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</si>
  <si>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</si>
  <si>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</si>
  <si>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</si>
  <si>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</si>
  <si>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</si>
  <si>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</si>
  <si>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</si>
  <si>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</si>
  <si>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</si>
  <si>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</si>
  <si>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</si>
  <si>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</si>
  <si>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</si>
  <si>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</si>
  <si>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</si>
  <si>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</si>
  <si>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</si>
  <si>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</si>
  <si>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</si>
  <si>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</si>
  <si>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</si>
  <si>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</si>
  <si>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</si>
  <si>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</si>
  <si>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</si>
  <si>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</si>
  <si>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</si>
  <si>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</si>
  <si>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</si>
  <si>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</si>
  <si>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</si>
  <si>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</si>
  <si>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</si>
  <si>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</si>
  <si>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</si>
  <si>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</si>
  <si>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</si>
  <si>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</si>
  <si>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</si>
  <si>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</si>
  <si>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</si>
  <si>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</si>
  <si>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</si>
  <si>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</si>
  <si>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</si>
  <si>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</si>
  <si>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</si>
  <si>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</si>
  <si>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</si>
  <si>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</si>
  <si>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</si>
  <si>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</si>
  <si>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</si>
  <si>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</si>
  <si>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</si>
  <si>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</si>
  <si>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</si>
  <si>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</si>
  <si>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</si>
  <si>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</si>
  <si>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</si>
  <si>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</si>
  <si>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</si>
  <si>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</si>
  <si>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</si>
  <si>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</si>
  <si>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</si>
  <si>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</si>
  <si>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</si>
  <si>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</si>
  <si>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</si>
  <si>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</si>
  <si>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</si>
  <si>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</si>
  <si>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</si>
  <si>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</si>
  <si>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</si>
  <si>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</si>
  <si>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</si>
  <si>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</si>
  <si>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</si>
  <si>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</si>
  <si>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</si>
  <si>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</si>
  <si>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</si>
  <si>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</si>
  <si>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</si>
  <si>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</si>
  <si>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</si>
  <si>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</si>
  <si>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</si>
  <si>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</si>
  <si>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</si>
  <si>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</si>
  <si>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</si>
  <si>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</si>
  <si>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</si>
  <si>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</si>
  <si>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</si>
  <si>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</si>
  <si>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</si>
  <si>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</si>
  <si>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</si>
  <si>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</si>
  <si>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</si>
  <si>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</si>
  <si>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</si>
  <si>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</si>
  <si>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</si>
  <si>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</si>
  <si>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</si>
  <si>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</si>
  <si>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</si>
  <si>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</si>
  <si>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</si>
  <si>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</si>
  <si>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</si>
  <si>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</si>
  <si>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</si>
  <si>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</si>
  <si>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</si>
  <si>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</si>
  <si>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</si>
  <si>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</si>
  <si>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</si>
  <si>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</si>
  <si>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</si>
  <si>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</si>
  <si>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</si>
  <si>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</si>
  <si>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</si>
  <si>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</si>
  <si>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</si>
  <si>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</si>
  <si>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</si>
  <si>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</si>
  <si>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</si>
  <si>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</si>
  <si>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</si>
  <si>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</si>
  <si>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</si>
  <si>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</si>
  <si>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</si>
  <si>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</si>
  <si>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</si>
  <si>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</si>
  <si>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</si>
  <si>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</si>
  <si>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</si>
  <si>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</si>
  <si>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</si>
  <si>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</si>
  <si>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</si>
  <si>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</si>
  <si>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</si>
  <si>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</si>
  <si>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</si>
  <si>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</si>
  <si>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</si>
  <si>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</si>
  <si>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</si>
  <si>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</si>
  <si>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</si>
  <si>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</si>
  <si>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</si>
  <si>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</si>
  <si>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</si>
  <si>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</si>
  <si>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</si>
  <si>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</si>
  <si>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</si>
  <si>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</si>
  <si>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</si>
  <si>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</si>
  <si>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</si>
  <si>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</si>
  <si>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</si>
  <si>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</si>
  <si>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</si>
  <si>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</si>
  <si>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</si>
  <si>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</si>
  <si>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</si>
  <si>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</si>
  <si>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</si>
  <si>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</si>
  <si>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</si>
  <si>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</si>
  <si>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</si>
  <si>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</si>
  <si>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</si>
  <si>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</si>
  <si>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</si>
  <si>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</si>
  <si>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</si>
  <si>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</si>
  <si>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</si>
  <si>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</si>
  <si>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</si>
  <si>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</si>
  <si>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</si>
  <si>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</si>
  <si>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</si>
  <si>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</si>
  <si>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</si>
  <si>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</si>
  <si>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</si>
  <si>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</si>
  <si>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</si>
  <si>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</si>
  <si>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</si>
  <si>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</si>
  <si>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</si>
  <si>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</si>
  <si>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</si>
  <si>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</si>
  <si>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</si>
  <si>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</si>
  <si>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</si>
  <si>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</si>
  <si>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</si>
  <si>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</si>
  <si>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</si>
  <si>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</si>
  <si>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</si>
  <si>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</si>
  <si>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</si>
  <si>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</si>
  <si>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</si>
  <si>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</si>
  <si>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</si>
  <si>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</si>
  <si>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</si>
  <si>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</si>
  <si>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</si>
  <si>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</si>
  <si>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</si>
  <si>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</si>
  <si>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</si>
  <si>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</si>
  <si>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</si>
  <si>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</si>
  <si>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</si>
  <si>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</si>
  <si>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</si>
  <si>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</si>
  <si>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</si>
  <si>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</si>
  <si>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</si>
  <si>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</si>
  <si>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</si>
  <si>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</si>
  <si>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</si>
  <si>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</si>
  <si>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</si>
  <si>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</si>
  <si>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</si>
  <si>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</si>
  <si>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</si>
  <si>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</si>
  <si>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</si>
  <si>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</si>
  <si>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</si>
  <si>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</si>
  <si>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</si>
  <si>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</si>
  <si>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</si>
  <si>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</si>
  <si>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</si>
  <si>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</si>
  <si>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</si>
  <si>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</si>
  <si>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</si>
  <si>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</si>
  <si>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</si>
  <si>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</si>
  <si>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</si>
  <si>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</si>
  <si>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</si>
  <si>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</si>
  <si>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</si>
  <si>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</si>
  <si>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</si>
  <si>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</si>
  <si>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</si>
  <si>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</si>
  <si>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</si>
  <si>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</si>
  <si>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</si>
  <si>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</si>
  <si>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</si>
  <si>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</si>
  <si>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</si>
  <si>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</si>
  <si>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</si>
  <si>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</si>
  <si>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</si>
  <si>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</si>
  <si>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</si>
  <si>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</si>
  <si>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</si>
  <si>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</si>
  <si>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</si>
  <si>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</si>
  <si>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</si>
  <si>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</si>
  <si>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</si>
  <si>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</si>
  <si>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</si>
  <si>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</si>
  <si>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</si>
  <si>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</si>
  <si>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</si>
  <si>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</si>
  <si>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</si>
  <si>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</si>
  <si>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</si>
  <si>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</si>
  <si>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</si>
  <si>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</si>
  <si>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</si>
  <si>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</si>
  <si>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</si>
  <si>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</si>
  <si>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</si>
  <si>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</si>
  <si>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</si>
  <si>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</si>
  <si>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</si>
  <si>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</si>
  <si>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</si>
  <si>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</si>
  <si>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</si>
  <si>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</si>
  <si>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</si>
  <si>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</si>
  <si>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</si>
  <si>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</si>
  <si>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</si>
  <si>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</si>
  <si>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</si>
  <si>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</si>
  <si>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</si>
  <si>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</si>
  <si>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</si>
  <si>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</si>
  <si>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</si>
  <si>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</si>
  <si>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</si>
  <si>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</si>
  <si>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</si>
  <si>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</si>
  <si>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</si>
  <si>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</si>
  <si>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</si>
  <si>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</si>
  <si>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</si>
  <si>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</si>
  <si>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</si>
  <si>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</si>
  <si>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</si>
  <si>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</si>
  <si>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</si>
  <si>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</si>
  <si>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</si>
  <si>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</si>
  <si>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</si>
  <si>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</si>
  <si>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</si>
  <si>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</si>
  <si>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</si>
  <si>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</si>
  <si>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</si>
  <si>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</si>
  <si>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</si>
  <si>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</si>
  <si>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</si>
  <si>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</si>
  <si>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</si>
  <si>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</si>
  <si>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</si>
  <si>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</si>
  <si>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</si>
  <si>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</si>
  <si>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</si>
  <si>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</si>
  <si>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</si>
  <si>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</si>
  <si>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</si>
  <si>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</si>
  <si>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</si>
  <si>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</si>
  <si>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</si>
  <si>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</si>
  <si>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</si>
  <si>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</si>
  <si>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</si>
  <si>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</si>
  <si>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</si>
  <si>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</si>
  <si>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</si>
  <si>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</si>
  <si>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</si>
  <si>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</si>
  <si>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</si>
  <si>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</si>
  <si>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</si>
  <si>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</si>
  <si>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</si>
  <si>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</si>
  <si>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</si>
  <si>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</si>
  <si>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</si>
  <si>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</si>
  <si>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</si>
  <si>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</si>
  <si>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</si>
  <si>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</si>
  <si>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</si>
  <si>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</si>
  <si>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</si>
  <si>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</si>
  <si>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</si>
  <si>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</si>
  <si>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</si>
  <si>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</si>
  <si>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</si>
  <si>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</si>
  <si>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</si>
  <si>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</si>
  <si>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</si>
  <si>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</si>
  <si>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</si>
  <si>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</si>
  <si>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</si>
  <si>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</si>
  <si>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</si>
  <si>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</si>
  <si>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</si>
  <si>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</si>
  <si>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</si>
  <si>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</si>
  <si>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</si>
  <si>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</si>
  <si>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</si>
  <si>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</si>
  <si>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</si>
  <si>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</si>
  <si>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</si>
  <si>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</si>
  <si>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</si>
  <si>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</si>
  <si>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</si>
  <si>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</si>
  <si>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</si>
  <si>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</si>
  <si>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</si>
  <si>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</si>
  <si>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</si>
  <si>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</si>
  <si>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</si>
  <si>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</si>
  <si>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</si>
  <si>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</si>
  <si>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</si>
  <si>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</si>
  <si>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</si>
  <si>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</si>
  <si>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</si>
  <si>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</si>
  <si>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</si>
  <si>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</si>
  <si>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</si>
  <si>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</si>
  <si>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</si>
  <si>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</si>
  <si>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</si>
  <si>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</si>
  <si>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</si>
  <si>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</si>
  <si>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</si>
  <si>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</si>
  <si>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</si>
  <si>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</si>
  <si>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</si>
  <si>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</si>
  <si>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</si>
  <si>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</si>
  <si>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</si>
  <si>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</si>
  <si>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</si>
  <si>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</si>
  <si>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</si>
  <si>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</si>
  <si>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</si>
  <si>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</si>
  <si>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</si>
  <si>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</si>
  <si>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</si>
  <si>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</si>
  <si>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</si>
  <si>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</si>
  <si>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</si>
  <si>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</si>
  <si>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</si>
  <si>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</si>
  <si>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</si>
  <si>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</si>
  <si>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</si>
  <si>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</si>
  <si>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</si>
  <si>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</si>
  <si>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</si>
  <si>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</si>
  <si>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</si>
  <si>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</si>
  <si>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</si>
  <si>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</si>
  <si>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</si>
  <si>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</si>
  <si>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</si>
  <si>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</si>
  <si>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</si>
  <si>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</si>
  <si>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</si>
  <si>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</si>
  <si>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</si>
  <si>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</si>
  <si>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</si>
  <si>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</si>
  <si>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</si>
  <si>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</si>
  <si>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</si>
  <si>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</si>
  <si>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</si>
  <si>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</si>
  <si>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</si>
  <si>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</si>
  <si>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</si>
  <si>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</si>
  <si>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</si>
  <si>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</si>
  <si>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</si>
  <si>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</si>
  <si>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</si>
  <si>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</si>
  <si>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</si>
  <si>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</si>
  <si>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</si>
  <si>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</si>
  <si>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</si>
  <si>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</si>
  <si>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</si>
  <si>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</si>
  <si>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</si>
  <si>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</si>
  <si>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</si>
  <si>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</si>
  <si>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</si>
  <si>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</si>
  <si>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</si>
  <si>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</si>
  <si>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</si>
  <si>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</si>
  <si>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</si>
  <si>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</si>
  <si>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</si>
  <si>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</si>
  <si>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</si>
  <si>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</si>
  <si>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</si>
  <si>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</si>
  <si>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</si>
  <si>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</si>
  <si>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</si>
  <si>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</si>
  <si>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</si>
  <si>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</si>
  <si>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</si>
  <si>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</si>
  <si>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</si>
  <si>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</si>
  <si>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</si>
  <si>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</si>
  <si>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</si>
  <si>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</si>
  <si>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</si>
  <si>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</si>
  <si>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</si>
  <si>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</si>
  <si>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</si>
  <si>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</si>
  <si>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</si>
  <si>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</si>
  <si>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</si>
  <si>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</si>
  <si>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</si>
  <si>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</si>
  <si>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</si>
  <si>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</si>
  <si>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</si>
  <si>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</si>
  <si>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</si>
  <si>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</si>
  <si>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</si>
  <si>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</si>
  <si>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</si>
  <si>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</si>
  <si>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</si>
  <si>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</si>
  <si>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</si>
  <si>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</si>
  <si>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</si>
  <si>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</si>
  <si>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</si>
  <si>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</si>
  <si>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</si>
  <si>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</si>
  <si>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</si>
  <si>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</si>
  <si>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</si>
  <si>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</si>
  <si>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</si>
  <si>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</si>
  <si>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</si>
  <si>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</si>
  <si>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</si>
  <si>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</si>
  <si>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</si>
  <si>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</si>
  <si>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</si>
  <si>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</si>
  <si>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</si>
  <si>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</si>
  <si>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</si>
  <si>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</si>
  <si>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</si>
  <si>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</si>
  <si>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</si>
  <si>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</si>
  <si>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</si>
  <si>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</si>
  <si>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</si>
  <si>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</si>
  <si>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</si>
  <si>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</si>
  <si>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</si>
  <si>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</si>
  <si>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</si>
  <si>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</si>
  <si>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</si>
  <si>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</si>
  <si>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</si>
  <si>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</si>
  <si>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</si>
  <si>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</si>
  <si>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</si>
  <si>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</si>
  <si>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</si>
  <si>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</si>
  <si>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</si>
  <si>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</si>
  <si>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</si>
  <si>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</si>
  <si>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</si>
  <si>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</si>
  <si>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</si>
  <si>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</si>
  <si>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</si>
  <si>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</si>
  <si>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</si>
  <si>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</si>
  <si>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</si>
  <si>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</si>
  <si>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</si>
  <si>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</si>
  <si>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</si>
  <si>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</si>
  <si>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</si>
  <si>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</si>
  <si>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</si>
  <si>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</si>
  <si>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</si>
  <si>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</si>
  <si>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</si>
  <si>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</si>
  <si>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</si>
  <si>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</si>
  <si>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</si>
  <si>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</si>
  <si>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</si>
  <si>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</si>
  <si>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</si>
  <si>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</si>
  <si>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</si>
  <si>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</si>
  <si>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</si>
  <si>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</si>
  <si>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</si>
  <si>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</si>
  <si>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</si>
  <si>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</si>
  <si>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</si>
  <si>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</si>
  <si>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</si>
  <si>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</si>
  <si>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</si>
  <si>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</si>
  <si>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</si>
  <si>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</si>
  <si>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</si>
  <si>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</si>
  <si>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</si>
  <si>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</si>
  <si>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</si>
  <si>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</si>
  <si>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</si>
  <si>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</si>
  <si>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</si>
  <si>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</si>
  <si>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</si>
  <si>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</si>
  <si>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</si>
  <si>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</si>
  <si>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</si>
  <si>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</si>
  <si>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</si>
  <si>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</si>
  <si>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</si>
  <si>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</si>
  <si>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</si>
  <si>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</si>
  <si>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</si>
  <si>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</si>
  <si>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</si>
  <si>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</si>
  <si>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</si>
  <si>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</si>
  <si>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</si>
  <si>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</si>
  <si>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</si>
  <si>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</si>
  <si>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</si>
  <si>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</si>
  <si>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</si>
  <si>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</si>
  <si>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</si>
  <si>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</si>
  <si>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</si>
  <si>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</si>
  <si>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</si>
  <si>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</si>
  <si>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</si>
  <si>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</si>
  <si>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</si>
  <si>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</si>
  <si>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</si>
  <si>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</si>
  <si>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</si>
  <si>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</si>
  <si>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</si>
  <si>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</si>
  <si>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</si>
  <si>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</si>
  <si>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</si>
  <si>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</si>
  <si>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</si>
  <si>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</si>
  <si>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</si>
  <si>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</si>
  <si>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</si>
  <si>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</si>
  <si>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</si>
  <si>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</si>
  <si>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</si>
  <si>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</si>
  <si>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</si>
  <si>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</si>
  <si>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</si>
  <si>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</si>
  <si>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</si>
  <si>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</si>
  <si>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</si>
  <si>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</si>
  <si>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</si>
  <si>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</si>
  <si>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</si>
  <si>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</si>
  <si>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</si>
  <si>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</si>
  <si>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</si>
  <si>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</si>
  <si>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</si>
  <si>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</si>
  <si>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</si>
  <si>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</si>
  <si>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</si>
  <si>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</si>
  <si>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</si>
  <si>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</si>
  <si>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</si>
  <si>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</si>
  <si>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</si>
  <si>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</si>
  <si>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</si>
  <si>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</si>
  <si>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</si>
  <si>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</si>
  <si>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</si>
  <si>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</si>
  <si>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</si>
  <si>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</si>
  <si>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</si>
  <si>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</si>
  <si>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</si>
  <si>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</si>
  <si>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</si>
  <si>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</si>
  <si>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</si>
  <si>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</si>
  <si>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</si>
  <si>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</si>
  <si>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</si>
  <si>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</si>
  <si>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</si>
  <si>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</si>
  <si>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</si>
  <si>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</si>
  <si>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</si>
  <si>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</si>
  <si>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</si>
  <si>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</si>
  <si>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</si>
  <si>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</si>
  <si>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</si>
  <si>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</si>
  <si>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</si>
  <si>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</si>
  <si>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</si>
  <si>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</si>
  <si>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</si>
  <si>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</si>
  <si>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</si>
  <si>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</si>
  <si>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</si>
  <si>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</si>
  <si>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</si>
  <si>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</si>
  <si>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</si>
  <si>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</si>
  <si>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</si>
  <si>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</si>
  <si>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</si>
  <si>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</si>
  <si>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</si>
  <si>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</si>
  <si>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</si>
  <si>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</si>
  <si>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</si>
  <si>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</si>
  <si>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</si>
  <si>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</si>
  <si>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</si>
  <si>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</si>
  <si>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</si>
  <si>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</si>
  <si>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</si>
  <si>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</si>
  <si>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</si>
  <si>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</si>
  <si>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</si>
  <si>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</si>
  <si>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</si>
  <si>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</si>
  <si>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</si>
  <si>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</si>
  <si>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</si>
  <si>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</si>
  <si>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</si>
  <si>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</si>
  <si>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</si>
  <si>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</si>
  <si>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</si>
  <si>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</si>
  <si>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</si>
  <si>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</si>
  <si>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</si>
  <si>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</si>
  <si>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</si>
  <si>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</si>
  <si>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</si>
  <si>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</si>
  <si>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</si>
  <si>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</si>
  <si>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</si>
  <si>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</si>
  <si>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</si>
  <si>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</si>
  <si>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</si>
  <si>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</si>
  <si>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</si>
  <si>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</si>
  <si>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</si>
  <si>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</si>
  <si>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</si>
  <si>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</si>
  <si>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</si>
  <si>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</si>
  <si>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</si>
  <si>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</si>
  <si>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</si>
  <si>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</si>
  <si>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</si>
  <si>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</si>
  <si>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</si>
  <si>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</si>
  <si>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</si>
  <si>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</si>
  <si>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</si>
  <si>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</si>
  <si>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</si>
  <si>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</si>
  <si>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</si>
  <si>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</si>
  <si>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</si>
  <si>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</si>
  <si>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</si>
  <si>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</si>
  <si>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</si>
  <si>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</si>
  <si>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</si>
  <si>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</si>
  <si>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</si>
  <si>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</si>
  <si>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</si>
  <si>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</si>
  <si>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</si>
  <si>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</si>
  <si>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</si>
  <si>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</si>
  <si>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</si>
  <si>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</si>
  <si>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</si>
  <si>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</si>
  <si>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</si>
  <si>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</si>
  <si>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</si>
  <si>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</si>
  <si>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</si>
  <si>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</si>
  <si>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</si>
  <si>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</si>
  <si>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</si>
  <si>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</si>
  <si>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</si>
  <si>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</si>
  <si>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</si>
  <si>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</si>
  <si>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</si>
  <si>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</si>
  <si>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</si>
  <si>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</si>
  <si>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</si>
  <si>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</si>
  <si>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</si>
  <si>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</si>
  <si>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</si>
  <si>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</si>
  <si>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</si>
  <si>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</si>
  <si>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</si>
  <si>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</si>
  <si>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</si>
  <si>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</si>
  <si>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</si>
  <si>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</si>
  <si>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</si>
  <si>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</si>
  <si>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</si>
  <si>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</si>
  <si>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</si>
  <si>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</si>
  <si>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</si>
  <si>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</si>
  <si>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</si>
  <si>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</si>
  <si>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</si>
  <si>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</si>
  <si>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</si>
  <si>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</si>
  <si>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</si>
  <si>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</si>
  <si>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</si>
  <si>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</si>
  <si>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</si>
  <si>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</si>
  <si>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</si>
  <si>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</si>
  <si>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</si>
  <si>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</si>
  <si>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</si>
  <si>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</si>
  <si>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</si>
  <si>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</si>
  <si>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</si>
  <si>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</si>
  <si>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</si>
  <si>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</si>
  <si>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</si>
  <si>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</si>
  <si>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</si>
  <si>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</si>
  <si>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</si>
  <si>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</si>
  <si>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</si>
  <si>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</si>
  <si>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</si>
  <si>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</si>
  <si>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</si>
  <si>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</si>
  <si>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</si>
  <si>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</si>
  <si>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</si>
  <si>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</si>
  <si>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</si>
  <si>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</si>
  <si>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</si>
  <si>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</si>
  <si>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</si>
  <si>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</si>
  <si>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</si>
  <si>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</si>
  <si>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</si>
  <si>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</si>
  <si>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</si>
  <si>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</si>
  <si>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</si>
  <si>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</si>
  <si>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</si>
  <si>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</si>
  <si>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</si>
  <si>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</si>
  <si>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</si>
  <si>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</si>
  <si>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</si>
  <si>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</si>
  <si>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</si>
  <si>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</si>
  <si>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</si>
  <si>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</si>
  <si>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</si>
  <si>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</si>
  <si>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</si>
  <si>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</si>
  <si>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</si>
  <si>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</si>
  <si>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</si>
  <si>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</si>
  <si>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</si>
  <si>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</si>
  <si>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</si>
  <si>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</si>
  <si>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</si>
  <si>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</si>
  <si>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</si>
  <si>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</si>
  <si>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</si>
  <si>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</si>
  <si>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</si>
  <si>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</si>
  <si>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</si>
  <si>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</si>
  <si>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</si>
  <si>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</si>
  <si>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</si>
  <si>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</si>
  <si>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</si>
  <si>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</si>
  <si>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</si>
  <si>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</si>
  <si>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</si>
  <si>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</si>
  <si>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</si>
  <si>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</si>
  <si>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</si>
  <si>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</si>
  <si>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</si>
  <si>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</si>
  <si>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</si>
  <si>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</si>
  <si>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</si>
  <si>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</si>
  <si>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</si>
  <si>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</si>
  <si>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</si>
  <si>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</si>
  <si>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</si>
  <si>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</si>
  <si>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</si>
  <si>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</si>
  <si>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</si>
  <si>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</si>
  <si>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</si>
  <si>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</si>
  <si>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</si>
  <si>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</si>
  <si>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</si>
  <si>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</si>
  <si>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</si>
  <si>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</si>
  <si>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</si>
  <si>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</si>
  <si>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</si>
  <si>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</si>
  <si>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</si>
  <si>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</si>
  <si>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</si>
  <si>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</si>
  <si>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</si>
  <si>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</si>
  <si>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</si>
  <si>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</si>
  <si>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</si>
  <si>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</si>
  <si>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</si>
  <si>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</si>
  <si>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</si>
  <si>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</si>
  <si>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</si>
  <si>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</si>
  <si>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</si>
  <si>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</si>
  <si>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</si>
  <si>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</si>
  <si>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</si>
  <si>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</si>
  <si>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</si>
  <si>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</si>
  <si>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</si>
  <si>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</si>
  <si>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</si>
  <si>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</si>
  <si>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</si>
  <si>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</si>
  <si>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</si>
  <si>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</si>
  <si>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</si>
  <si>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</si>
  <si>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</si>
  <si>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</si>
  <si>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</si>
  <si>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</si>
  <si>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</si>
  <si>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</si>
  <si>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</si>
  <si>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</si>
  <si>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</si>
  <si>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</si>
  <si>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</si>
  <si>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</si>
  <si>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</si>
  <si>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</si>
  <si>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</si>
  <si>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</si>
  <si>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</si>
  <si>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</si>
  <si>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</si>
  <si>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</si>
  <si>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</si>
  <si>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</si>
  <si>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</si>
  <si>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</si>
  <si>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</si>
  <si>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</si>
  <si>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</si>
  <si>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</si>
  <si>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</si>
  <si>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</si>
  <si>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</si>
  <si>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</si>
  <si>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</si>
  <si>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</si>
  <si>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</si>
  <si>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</si>
  <si>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</si>
  <si>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</si>
  <si>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</si>
  <si>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</si>
  <si>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</si>
  <si>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</si>
  <si>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</si>
  <si>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</si>
  <si>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</si>
  <si>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</si>
  <si>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</si>
  <si>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</si>
  <si>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</si>
  <si>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</si>
  <si>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</si>
  <si>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</si>
  <si>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</si>
  <si>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</si>
  <si>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</si>
  <si>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</si>
  <si>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</si>
  <si>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</si>
  <si>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</si>
  <si>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</si>
  <si>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</si>
  <si>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</si>
  <si>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</si>
  <si>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</si>
  <si>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</si>
  <si>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</si>
  <si>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</si>
  <si>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</si>
  <si>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</si>
  <si>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</si>
  <si>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</si>
  <si>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</si>
  <si>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</si>
  <si>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</si>
  <si>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</si>
  <si>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</si>
  <si>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</si>
  <si>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</si>
  <si>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</si>
  <si>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</si>
  <si>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</si>
  <si>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</si>
  <si>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</si>
  <si>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</si>
  <si>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</si>
  <si>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</si>
  <si>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</si>
  <si>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</si>
  <si>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</si>
  <si>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</si>
  <si>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</si>
  <si>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</si>
  <si>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</si>
  <si>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</si>
  <si>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</si>
  <si>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</si>
  <si>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</si>
  <si>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</si>
  <si>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</si>
  <si>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</si>
  <si>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</si>
  <si>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</si>
  <si>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</si>
  <si>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</si>
  <si>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</si>
  <si>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</si>
  <si>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</si>
  <si>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</si>
  <si>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</si>
  <si>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</si>
  <si>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</si>
  <si>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</si>
  <si>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</si>
  <si>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</si>
  <si>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</si>
  <si>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</si>
  <si>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</si>
  <si>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</si>
  <si>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</si>
  <si>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</si>
  <si>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</si>
  <si>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</si>
  <si>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</si>
  <si>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</si>
  <si>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</si>
  <si>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</si>
  <si>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</si>
  <si>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</si>
  <si>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</si>
  <si>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</si>
  <si>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</si>
  <si>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</si>
  <si>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</si>
  <si>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</si>
  <si>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</si>
  <si>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</si>
  <si>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</si>
  <si>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</si>
  <si>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</si>
  <si>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</si>
  <si>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</si>
  <si>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</si>
  <si>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</si>
  <si>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</si>
  <si>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</si>
  <si>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</si>
  <si>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</si>
  <si>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</si>
  <si>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</si>
  <si>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</si>
  <si>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</si>
  <si>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</si>
  <si>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</si>
  <si>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</si>
  <si>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</si>
  <si>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</si>
  <si>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</si>
  <si>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</si>
  <si>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</si>
  <si>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</si>
  <si>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</si>
  <si>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</si>
  <si>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</si>
  <si>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</si>
  <si>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</si>
  <si>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</si>
  <si>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</si>
  <si>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</si>
  <si>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</si>
  <si>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</si>
  <si>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</si>
  <si>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</si>
  <si>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</si>
  <si>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</si>
  <si>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</si>
  <si>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</si>
  <si>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</si>
  <si>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</si>
  <si>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</si>
  <si>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</si>
  <si>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</si>
  <si>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</si>
  <si>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</si>
  <si>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</si>
  <si>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</si>
  <si>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</si>
  <si>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</si>
  <si>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</si>
  <si>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</si>
  <si>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</si>
  <si>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</si>
  <si>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</si>
  <si>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</si>
  <si>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</si>
  <si>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</si>
  <si>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</si>
  <si>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</si>
  <si>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</si>
  <si>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</si>
  <si>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</si>
  <si>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</si>
  <si>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</si>
  <si>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</si>
  <si>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</si>
  <si>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</si>
  <si>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</si>
  <si>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</si>
  <si>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</si>
  <si>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</si>
  <si>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</si>
  <si>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</si>
  <si>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</si>
  <si>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</si>
  <si>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</si>
  <si>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</si>
  <si>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</si>
  <si>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</si>
  <si>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</si>
  <si>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</si>
  <si>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</si>
  <si>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</si>
  <si>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</si>
  <si>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</si>
  <si>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</si>
  <si>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</si>
  <si>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</si>
  <si>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</si>
  <si>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</si>
  <si>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</si>
  <si>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</si>
  <si>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</si>
  <si>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</si>
  <si>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</si>
  <si>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</si>
  <si>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</si>
  <si>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</si>
  <si>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</si>
  <si>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</si>
  <si>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</si>
  <si>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</si>
  <si>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</si>
  <si>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</si>
  <si>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</si>
  <si>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</si>
  <si>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</si>
  <si>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</si>
  <si>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</si>
  <si>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</si>
  <si>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</si>
  <si>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</si>
  <si>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</si>
  <si>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</si>
  <si>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</si>
  <si>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</si>
  <si>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</si>
  <si>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</si>
  <si>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</si>
  <si>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</si>
  <si>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</si>
  <si>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</si>
  <si>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</si>
  <si>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</si>
  <si>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</si>
  <si>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</si>
  <si>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</si>
  <si>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</si>
  <si>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</si>
  <si>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</si>
  <si>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</si>
  <si>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</si>
  <si>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</si>
  <si>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</si>
  <si>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</si>
  <si>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</si>
  <si>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</si>
  <si>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</si>
  <si>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</si>
  <si>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</si>
  <si>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</si>
  <si>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</si>
  <si>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</si>
  <si>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</si>
  <si>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</si>
  <si>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</si>
  <si>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</si>
  <si>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</si>
  <si>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</si>
  <si>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</si>
  <si>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</si>
  <si>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</si>
  <si>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</si>
  <si>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</si>
  <si>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</si>
  <si>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</si>
  <si>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</si>
  <si>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</si>
  <si>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</si>
  <si>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</si>
  <si>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</si>
  <si>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</si>
  <si>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</si>
  <si>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</si>
  <si>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</si>
  <si>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</si>
  <si>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</si>
  <si>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</si>
  <si>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</si>
  <si>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</si>
  <si>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</si>
  <si>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</si>
  <si>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</si>
  <si>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</si>
  <si>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</si>
  <si>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</si>
  <si>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</si>
  <si>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</si>
  <si>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</si>
  <si>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</si>
  <si>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</si>
  <si>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</si>
  <si>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</si>
  <si>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</si>
  <si>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</si>
  <si>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</si>
  <si>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</si>
  <si>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</si>
  <si>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</si>
  <si>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</si>
  <si>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</si>
  <si>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</si>
  <si>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</si>
  <si>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</si>
  <si>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</si>
  <si>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</si>
  <si>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</si>
  <si>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</si>
  <si>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</si>
  <si>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</si>
  <si>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</si>
  <si>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</si>
  <si>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</si>
  <si>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</si>
  <si>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</si>
  <si>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</si>
  <si>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</si>
  <si>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</si>
  <si>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</si>
  <si>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</si>
  <si>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</si>
  <si>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</si>
  <si>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</si>
  <si>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</si>
  <si>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</si>
  <si>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</si>
  <si>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</si>
  <si>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</si>
  <si>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</si>
  <si>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</si>
  <si>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</si>
  <si>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</si>
  <si>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</si>
  <si>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</si>
  <si>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</si>
  <si>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</si>
  <si>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</si>
  <si>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</si>
  <si>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</si>
  <si>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</si>
  <si>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</si>
  <si>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</si>
  <si>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</si>
  <si>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</si>
  <si>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</si>
  <si>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</si>
  <si>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</si>
  <si>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</si>
  <si>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</si>
  <si>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</si>
  <si>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</si>
  <si>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</si>
  <si>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</si>
  <si>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</si>
  <si>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</si>
  <si>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</si>
  <si>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</si>
  <si>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</si>
  <si>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</si>
  <si>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</si>
  <si>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</si>
  <si>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</si>
  <si>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</si>
  <si>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</si>
  <si>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</si>
  <si>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</si>
  <si>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</si>
  <si>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</si>
  <si>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</si>
  <si>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</si>
  <si>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</si>
  <si>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</si>
  <si>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</si>
  <si>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</si>
  <si>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</si>
  <si>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</si>
  <si>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</si>
  <si>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</si>
  <si>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</si>
  <si>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</si>
  <si>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</si>
  <si>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</si>
  <si>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</si>
  <si>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</si>
  <si>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</si>
  <si>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</si>
  <si>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</si>
  <si>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</si>
  <si>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</si>
  <si>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</si>
  <si>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</si>
  <si>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</si>
  <si>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</si>
  <si>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</si>
  <si>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</si>
  <si>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</si>
  <si>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</si>
  <si>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</si>
  <si>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</si>
  <si>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</si>
  <si>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</si>
  <si>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</si>
  <si>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</si>
  <si>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</si>
  <si>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</si>
  <si>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</si>
  <si>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</si>
  <si>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</si>
  <si>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</si>
  <si>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</si>
  <si>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</si>
  <si>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</si>
  <si>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</si>
  <si>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</si>
  <si>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</si>
  <si>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</si>
  <si>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</si>
  <si>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</si>
  <si>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</si>
  <si>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</si>
  <si>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</si>
  <si>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</si>
  <si>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</si>
  <si>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</si>
  <si>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</si>
  <si>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</si>
  <si>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</si>
  <si>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</si>
  <si>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</si>
  <si>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</si>
  <si>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</si>
  <si>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</si>
  <si>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</si>
  <si>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</si>
  <si>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</si>
  <si>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</si>
  <si>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</si>
  <si>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</si>
  <si>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</si>
  <si>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</si>
  <si>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</si>
  <si>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</si>
  <si>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</si>
  <si>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</si>
  <si>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</si>
  <si>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</si>
  <si>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</si>
  <si>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</si>
  <si>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</si>
  <si>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</si>
  <si>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</si>
  <si>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</si>
  <si>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</si>
  <si>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</si>
  <si>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</si>
  <si>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</si>
  <si>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</si>
  <si>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</si>
  <si>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</si>
  <si>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</si>
  <si>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</si>
  <si>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</si>
  <si>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</si>
  <si>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</si>
  <si>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</si>
  <si>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</si>
  <si>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</si>
  <si>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</si>
  <si>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</si>
  <si>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</si>
  <si>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</si>
  <si>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</si>
  <si>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</si>
  <si>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</si>
  <si>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</si>
  <si>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</si>
  <si>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</si>
  <si>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</si>
  <si>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</si>
  <si>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</si>
  <si>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</si>
  <si>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</si>
  <si>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</si>
  <si>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</si>
  <si>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</si>
  <si>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</si>
  <si>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</si>
  <si>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</si>
  <si>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</si>
  <si>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</si>
  <si>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</si>
  <si>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</si>
  <si>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</si>
  <si>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</si>
  <si>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</si>
  <si>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</si>
  <si>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</si>
  <si>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</si>
  <si>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</si>
  <si>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</si>
  <si>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</si>
  <si>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</si>
  <si>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</si>
  <si>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</si>
  <si>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</si>
  <si>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</si>
  <si>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</si>
  <si>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</si>
  <si>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</si>
  <si>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</si>
  <si>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</si>
  <si>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</si>
  <si>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</si>
  <si>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</si>
  <si>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</si>
  <si>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</si>
  <si>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</si>
  <si>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</si>
  <si>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</si>
  <si>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</si>
  <si>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</si>
  <si>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</si>
  <si>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</si>
  <si>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</si>
  <si>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</si>
  <si>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</si>
  <si>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</si>
  <si>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</si>
  <si>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</si>
  <si>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</si>
  <si>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</si>
  <si>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</si>
  <si>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</si>
  <si>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</si>
  <si>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</si>
  <si>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</si>
  <si>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</si>
  <si>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</si>
  <si>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</si>
  <si>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</si>
  <si>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</si>
  <si>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</si>
  <si>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</si>
  <si>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</si>
  <si>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</si>
  <si>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</si>
  <si>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</si>
  <si>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</si>
  <si>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</si>
  <si>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</si>
  <si>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</si>
  <si>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</si>
  <si>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</si>
  <si>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</si>
  <si>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</si>
  <si>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</si>
  <si>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</si>
  <si>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</si>
  <si>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</si>
  <si>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</si>
  <si>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</si>
  <si>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</si>
  <si>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</si>
  <si>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</si>
  <si>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</si>
  <si>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</si>
  <si>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</si>
  <si>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</si>
  <si>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</si>
  <si>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</si>
  <si>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</si>
  <si>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</si>
  <si>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</si>
  <si>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</si>
  <si>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</si>
  <si>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</si>
  <si>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</si>
  <si>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</si>
  <si>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</si>
  <si>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</si>
  <si>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</si>
  <si>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</si>
  <si>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</si>
  <si>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</si>
  <si>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</si>
  <si>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</si>
  <si>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</si>
  <si>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</si>
  <si>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</si>
  <si>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</si>
  <si>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</si>
  <si>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</si>
  <si>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</si>
  <si>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</si>
  <si>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</si>
  <si>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</si>
  <si>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</si>
  <si>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</si>
  <si>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</si>
  <si>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</si>
  <si>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</si>
  <si>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</si>
  <si>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</si>
  <si>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</si>
  <si>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</si>
  <si>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</si>
  <si>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</si>
  <si>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</si>
  <si>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</si>
  <si>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</si>
  <si>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</si>
  <si>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</si>
  <si>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</si>
  <si>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</si>
  <si>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</si>
  <si>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</si>
  <si>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</si>
  <si>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</si>
  <si>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</si>
  <si>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</si>
  <si>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</si>
  <si>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</si>
  <si>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</si>
  <si>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</si>
  <si>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</si>
  <si>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</si>
  <si>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</si>
  <si>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</si>
  <si>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</si>
  <si>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</si>
  <si>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</si>
  <si>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</si>
  <si>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</si>
  <si>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</si>
  <si>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</si>
  <si>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</si>
  <si>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</si>
  <si>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</si>
  <si>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</si>
  <si>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</si>
  <si>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</si>
  <si>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</si>
  <si>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</si>
  <si>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</si>
  <si>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</si>
  <si>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</si>
  <si>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</si>
  <si>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</si>
  <si>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</si>
  <si>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</si>
  <si>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</si>
  <si>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</si>
  <si>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</si>
  <si>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</si>
  <si>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</si>
  <si>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</si>
  <si>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</si>
  <si>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</si>
  <si>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</si>
  <si>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</si>
  <si>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</si>
  <si>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</si>
  <si>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</si>
  <si>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</si>
  <si>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</si>
  <si>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</si>
  <si>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</si>
  <si>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</si>
  <si>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</si>
  <si>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</si>
  <si>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</si>
  <si>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</si>
  <si>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</si>
  <si>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</si>
  <si>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</si>
  <si>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</si>
  <si>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</si>
  <si>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</si>
  <si>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</si>
  <si>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</si>
  <si>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</si>
  <si>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</si>
  <si>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</si>
  <si>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</si>
  <si>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</si>
  <si>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</si>
  <si>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</si>
  <si>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</si>
  <si>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</si>
  <si>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</si>
  <si>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</si>
  <si>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</si>
  <si>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</si>
  <si>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</si>
  <si>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</si>
  <si>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</si>
  <si>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</si>
  <si>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</si>
  <si>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</si>
  <si>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</si>
  <si>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</si>
  <si>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</si>
  <si>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</si>
  <si>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</si>
  <si>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</si>
  <si>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</si>
  <si>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</si>
  <si>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</si>
  <si>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</si>
  <si>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</si>
  <si>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</si>
  <si>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</si>
  <si>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</si>
  <si>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</si>
  <si>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</si>
  <si>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</si>
  <si>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</si>
  <si>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</si>
  <si>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</si>
  <si>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</si>
  <si>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</si>
  <si>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</si>
  <si>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</si>
  <si>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</si>
  <si>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</si>
  <si>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</si>
  <si>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</si>
  <si>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</si>
  <si>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</si>
  <si>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</si>
  <si>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</si>
  <si>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</si>
  <si>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</si>
  <si>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</si>
  <si>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</si>
  <si>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</si>
  <si>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</si>
  <si>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</si>
  <si>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</si>
  <si>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</si>
  <si>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</si>
  <si>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</si>
  <si>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</si>
  <si>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</si>
  <si>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</si>
  <si>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</si>
  <si>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</si>
  <si>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</si>
  <si>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</si>
  <si>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</si>
  <si>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</si>
  <si>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</si>
  <si>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</si>
  <si>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</si>
  <si>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</si>
  <si>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</si>
  <si>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</si>
  <si>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</si>
  <si>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</si>
  <si>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</si>
  <si>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</si>
  <si>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</si>
  <si>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</si>
  <si>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</si>
  <si>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</si>
  <si>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</si>
  <si>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</si>
  <si>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</si>
  <si>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</si>
  <si>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</si>
  <si>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</si>
  <si>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</si>
  <si>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</si>
  <si>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</si>
  <si>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</si>
  <si>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</si>
  <si>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</si>
  <si>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</si>
  <si>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</si>
  <si>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</si>
  <si>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</si>
  <si>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</si>
  <si>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</si>
  <si>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</si>
  <si>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</si>
  <si>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</si>
  <si>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</si>
  <si>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</si>
  <si>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</si>
  <si>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</si>
  <si>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</si>
  <si>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</si>
  <si>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</si>
  <si>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</si>
  <si>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</si>
  <si>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</si>
  <si>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</si>
  <si>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</si>
  <si>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</si>
  <si>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</si>
  <si>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</si>
  <si>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</si>
  <si>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</si>
  <si>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</si>
  <si>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</si>
  <si>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</si>
  <si>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</si>
  <si>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</si>
  <si>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</si>
  <si>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</si>
  <si>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</si>
  <si>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</si>
  <si>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</si>
  <si>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</si>
  <si>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</si>
  <si>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</si>
  <si>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</si>
  <si>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</si>
  <si>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</si>
  <si>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</si>
  <si>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</si>
  <si>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</si>
  <si>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</si>
  <si>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</si>
  <si>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</si>
  <si>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</si>
  <si>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</si>
  <si>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</si>
  <si>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</si>
  <si>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</si>
  <si>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</si>
  <si>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</si>
  <si>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</si>
  <si>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</si>
  <si>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</si>
  <si>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</si>
  <si>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</si>
  <si>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</si>
  <si>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</si>
  <si>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</si>
  <si>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</si>
  <si>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</si>
  <si>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</si>
  <si>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</si>
  <si>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</si>
  <si>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</si>
  <si>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</si>
  <si>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</si>
  <si>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</si>
  <si>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</si>
  <si>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</si>
  <si>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</si>
  <si>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</si>
  <si>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</si>
  <si>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</si>
  <si>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</si>
  <si>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</si>
  <si>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</si>
  <si>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</si>
  <si>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</si>
  <si>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</si>
  <si>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</si>
  <si>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</si>
  <si>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</si>
  <si>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</si>
  <si>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</si>
  <si>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</si>
  <si>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</si>
  <si>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</si>
  <si>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</si>
  <si>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</si>
  <si>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</si>
  <si>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</si>
  <si>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</si>
  <si>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</si>
  <si>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</si>
  <si>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</si>
  <si>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</si>
  <si>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</si>
  <si>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</si>
  <si>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</si>
  <si>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</si>
  <si>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</si>
  <si>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</si>
  <si>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</si>
  <si>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</si>
  <si>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</si>
  <si>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</si>
  <si>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</si>
  <si>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</si>
  <si>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</si>
  <si>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</si>
  <si>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</si>
  <si>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</si>
  <si>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</si>
  <si>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</si>
  <si>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</si>
  <si>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</si>
  <si>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</si>
  <si>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</si>
  <si>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</si>
  <si>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</si>
  <si>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</si>
  <si>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</si>
  <si>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</si>
  <si>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</si>
  <si>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</si>
  <si>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</si>
  <si>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</si>
  <si>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</si>
  <si>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</si>
  <si>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</si>
  <si>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</si>
  <si>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</si>
  <si>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</si>
  <si>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</si>
  <si>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</si>
  <si>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</si>
  <si>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</si>
  <si>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</si>
  <si>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</si>
  <si>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</si>
  <si>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</si>
  <si>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</si>
  <si>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</si>
  <si>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</si>
  <si>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</si>
  <si>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</si>
  <si>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</si>
  <si>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</si>
  <si>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</si>
  <si>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</si>
  <si>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</si>
  <si>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</si>
  <si>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</si>
  <si>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</si>
  <si>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</si>
  <si>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</si>
  <si>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</si>
  <si>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</si>
  <si>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</si>
  <si>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</si>
  <si>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</si>
  <si>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</si>
  <si>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</si>
  <si>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</si>
  <si>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</si>
  <si>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</si>
  <si>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</si>
  <si>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</si>
  <si>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</si>
  <si>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</si>
  <si>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</si>
  <si>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</si>
  <si>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</si>
  <si>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</si>
  <si>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</si>
  <si>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</si>
  <si>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</si>
  <si>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</si>
  <si>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</si>
  <si>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</si>
  <si>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</si>
  <si>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</si>
  <si>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</si>
  <si>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</si>
  <si>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</si>
  <si>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</si>
  <si>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</si>
  <si>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</si>
  <si>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</si>
  <si>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</si>
  <si>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</si>
  <si>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</si>
  <si>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</si>
  <si>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</si>
  <si>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</si>
  <si>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</si>
  <si>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</si>
  <si>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</si>
  <si>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</si>
  <si>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</si>
  <si>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</si>
  <si>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</si>
  <si>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</si>
  <si>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</si>
  <si>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</si>
  <si>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</si>
  <si>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</si>
  <si>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</si>
  <si>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</si>
  <si>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</si>
  <si>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</si>
  <si>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</si>
  <si>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</si>
  <si>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</si>
  <si>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</si>
  <si>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</si>
  <si>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</si>
  <si>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</si>
  <si>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</si>
  <si>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</si>
  <si>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</si>
  <si>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</si>
  <si>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</si>
  <si>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</si>
  <si>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</si>
  <si>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</si>
  <si>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</si>
  <si>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</si>
  <si>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</si>
  <si>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</si>
  <si>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</si>
  <si>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</si>
  <si>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</si>
  <si>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</si>
  <si>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</si>
  <si>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</si>
  <si>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</si>
  <si>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</si>
  <si>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</si>
  <si>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</si>
  <si>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</si>
  <si>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</si>
  <si>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</si>
  <si>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</si>
  <si>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</si>
  <si>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</si>
  <si>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</si>
  <si>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</si>
  <si>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</si>
  <si>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</si>
  <si>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</si>
  <si>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</si>
  <si>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</si>
  <si>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</si>
  <si>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</si>
  <si>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</si>
  <si>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</si>
  <si>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</si>
  <si>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</si>
  <si>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</si>
  <si>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</si>
  <si>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</si>
  <si>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</si>
  <si>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</si>
  <si>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</si>
  <si>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</si>
  <si>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</si>
  <si>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</si>
  <si>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</si>
  <si>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</si>
  <si>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</si>
  <si>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</si>
  <si>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</si>
  <si>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</si>
  <si>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</si>
  <si>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</si>
  <si>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</si>
  <si>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</si>
  <si>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</si>
  <si>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</si>
  <si>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</si>
  <si>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</si>
  <si>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</si>
  <si>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</si>
  <si>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</si>
  <si>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</si>
  <si>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</si>
  <si>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</si>
  <si>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</si>
  <si>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</si>
  <si>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</si>
  <si>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</si>
  <si>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</si>
  <si>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</si>
  <si>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</si>
  <si>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</si>
  <si>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</si>
  <si>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</si>
  <si>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</si>
  <si>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</si>
  <si>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</si>
  <si>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</si>
  <si>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</si>
  <si>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</si>
  <si>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</si>
  <si>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</si>
  <si>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</si>
  <si>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</si>
  <si>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</si>
  <si>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</si>
  <si>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</si>
  <si>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</si>
  <si>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</si>
  <si>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</si>
  <si>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</si>
  <si>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</si>
  <si>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</si>
  <si>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</si>
  <si>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</si>
  <si>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</si>
  <si>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</si>
  <si>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</si>
  <si>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</si>
  <si>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</si>
  <si>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</si>
  <si>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</si>
  <si>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</si>
  <si>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</si>
  <si>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</si>
  <si>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</si>
  <si>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</si>
  <si>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</si>
  <si>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</si>
  <si>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</si>
  <si>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</si>
  <si>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</si>
  <si>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</si>
  <si>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</si>
  <si>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</si>
  <si>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</si>
  <si>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</si>
  <si>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</si>
  <si>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</si>
  <si>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</si>
  <si>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</si>
  <si>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</si>
  <si>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</si>
  <si>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</si>
  <si>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</si>
  <si>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</si>
  <si>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</si>
  <si>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</si>
  <si>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</si>
  <si>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</si>
  <si>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</si>
  <si>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</si>
  <si>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</si>
  <si>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</si>
  <si>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</si>
  <si>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</si>
  <si>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</si>
  <si>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</si>
  <si>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</si>
  <si>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</si>
  <si>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</si>
  <si>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</si>
  <si>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</si>
  <si>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</si>
  <si>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</si>
  <si>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</si>
  <si>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</si>
  <si>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</si>
  <si>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</si>
  <si>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</si>
  <si>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</si>
  <si>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</si>
  <si>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</si>
  <si>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</si>
  <si>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</si>
  <si>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</si>
  <si>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</si>
  <si>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</si>
  <si>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</si>
  <si>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</si>
  <si>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</si>
  <si>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</si>
  <si>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</si>
  <si>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</si>
  <si>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</si>
  <si>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</si>
  <si>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</si>
  <si>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</si>
  <si>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</si>
  <si>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</si>
  <si>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</si>
  <si>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</si>
  <si>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</si>
  <si>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</si>
  <si>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</si>
  <si>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</si>
  <si>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</si>
  <si>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</si>
  <si>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</si>
  <si>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</si>
  <si>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</si>
  <si>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</si>
  <si>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</si>
  <si>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</si>
  <si>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</si>
  <si>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</si>
  <si>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</si>
  <si>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</si>
  <si>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</si>
  <si>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</si>
  <si>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</si>
  <si>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</si>
  <si>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</si>
  <si>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</si>
  <si>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</si>
  <si>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</si>
  <si>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</si>
  <si>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</si>
  <si>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</si>
  <si>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</si>
  <si>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</si>
  <si>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</si>
  <si>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</si>
  <si>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</si>
  <si>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</si>
  <si>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</si>
  <si>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</si>
  <si>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</si>
  <si>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</si>
  <si>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</si>
  <si>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</si>
  <si>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</si>
  <si>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</si>
  <si>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</si>
  <si>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</si>
  <si>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</si>
  <si>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</si>
  <si>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</si>
  <si>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</si>
  <si>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</si>
  <si>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</si>
  <si>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</si>
  <si>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</si>
  <si>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</si>
  <si>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</si>
  <si>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</si>
  <si>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</si>
  <si>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</si>
  <si>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</si>
  <si>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</si>
  <si>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</si>
  <si>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</si>
  <si>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</si>
  <si>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</si>
  <si>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</si>
  <si>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</si>
  <si>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</si>
  <si>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</si>
  <si>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</si>
  <si>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</si>
  <si>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</si>
  <si>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</si>
  <si>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</si>
  <si>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</si>
  <si>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</si>
  <si>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</si>
  <si>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</si>
  <si>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</si>
  <si>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</si>
  <si>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</si>
  <si>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</si>
  <si>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</si>
  <si>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</si>
  <si>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</si>
  <si>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</si>
  <si>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</si>
  <si>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</si>
  <si>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</si>
  <si>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</si>
  <si>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</si>
  <si>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</si>
  <si>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</si>
  <si>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</si>
  <si>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</si>
  <si>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</si>
  <si>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</si>
  <si>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</si>
  <si>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</si>
  <si>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</si>
  <si>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</si>
  <si>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</si>
  <si>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</si>
  <si>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</si>
  <si>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</si>
  <si>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</si>
  <si>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</si>
  <si>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</si>
  <si>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</si>
  <si>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</si>
  <si>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</si>
  <si>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</si>
  <si>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</si>
  <si>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</si>
  <si>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</si>
  <si>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</si>
  <si>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</si>
  <si>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</si>
  <si>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</si>
  <si>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</si>
  <si>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</si>
  <si>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</si>
  <si>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</si>
  <si>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</si>
  <si>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</si>
  <si>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</si>
  <si>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</si>
  <si>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</si>
  <si>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</si>
  <si>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</si>
  <si>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</si>
  <si>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</si>
  <si>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</si>
  <si>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</si>
  <si>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</si>
  <si>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</si>
  <si>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</si>
  <si>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</si>
  <si>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</si>
  <si>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</si>
  <si>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</si>
  <si>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</si>
  <si>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</si>
  <si>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</si>
  <si>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</si>
  <si>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</si>
  <si>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</si>
  <si>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</si>
  <si>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</si>
  <si>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</si>
  <si>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</si>
  <si>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</si>
  <si>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</si>
  <si>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</si>
  <si>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</si>
  <si>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</si>
  <si>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</si>
  <si>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</si>
  <si>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</si>
  <si>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</si>
  <si>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</si>
  <si>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</si>
  <si>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</si>
  <si>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</si>
  <si>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</si>
  <si>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</si>
  <si>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</si>
  <si>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</si>
  <si>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</si>
  <si>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</si>
  <si>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</si>
  <si>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</si>
  <si>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</si>
  <si>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</si>
  <si>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</si>
  <si>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</si>
  <si>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</si>
  <si>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</si>
  <si>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</si>
  <si>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</si>
  <si>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</si>
  <si>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</si>
  <si>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</si>
  <si>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</si>
  <si>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</si>
  <si>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</si>
  <si>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</si>
  <si>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</si>
  <si>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</si>
  <si>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</si>
  <si>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</si>
  <si>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</si>
  <si>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</si>
  <si>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</si>
  <si>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</si>
  <si>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</si>
  <si>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</si>
  <si>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</si>
  <si>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</si>
  <si>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</si>
  <si>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</si>
  <si>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</si>
  <si>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</si>
  <si>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</si>
  <si>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</si>
  <si>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</si>
  <si>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</si>
  <si>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</si>
  <si>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</si>
  <si>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</si>
  <si>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</si>
  <si>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</si>
  <si>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</si>
  <si>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</si>
  <si>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</si>
  <si>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</si>
  <si>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</si>
  <si>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</si>
  <si>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</si>
  <si>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</si>
  <si>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</si>
  <si>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</si>
  <si>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</si>
  <si>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</si>
  <si>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</si>
  <si>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</si>
  <si>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</si>
  <si>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</si>
  <si>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</si>
  <si>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</si>
  <si>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</si>
  <si>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</si>
  <si>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</si>
  <si>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</si>
  <si>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</si>
  <si>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</si>
  <si>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</si>
  <si>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</si>
  <si>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</si>
  <si>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</si>
  <si>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</si>
  <si>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</si>
  <si>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</si>
  <si>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</si>
  <si>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</si>
  <si>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</si>
  <si>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</si>
  <si>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</si>
  <si>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</si>
  <si>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</si>
  <si>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</si>
  <si>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</si>
  <si>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</si>
  <si>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</si>
  <si>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</si>
  <si>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</si>
  <si>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</si>
  <si>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</si>
  <si>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</si>
  <si>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</si>
  <si>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</si>
  <si>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</si>
  <si>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</si>
  <si>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</si>
  <si>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</si>
  <si>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</si>
  <si>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</si>
  <si>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</si>
  <si>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</si>
  <si>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</si>
  <si>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</si>
  <si>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</si>
  <si>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</si>
  <si>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</si>
  <si>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</si>
  <si>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</si>
  <si>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</si>
  <si>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</si>
  <si>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</si>
  <si>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</si>
  <si>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</si>
  <si>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</si>
  <si>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</si>
  <si>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</si>
  <si>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</si>
  <si>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</si>
  <si>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</si>
  <si>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</si>
  <si>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</si>
  <si>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</si>
  <si>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</si>
  <si>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</si>
  <si>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</si>
  <si>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</si>
  <si>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</si>
  <si>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</si>
  <si>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</si>
  <si>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</si>
  <si>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</si>
  <si>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</si>
  <si>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</si>
  <si>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</si>
  <si>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</si>
  <si>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</si>
  <si>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</si>
  <si>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</si>
  <si>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</si>
  <si>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</si>
  <si>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</si>
  <si>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</si>
  <si>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</si>
  <si>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</si>
  <si>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</si>
  <si>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</si>
  <si>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</si>
  <si>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</si>
  <si>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</si>
  <si>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</si>
  <si>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</si>
  <si>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</si>
  <si>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</si>
  <si>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</si>
  <si>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</si>
  <si>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</si>
  <si>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</si>
  <si>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</si>
  <si>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</si>
  <si>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</si>
  <si>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</si>
  <si>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</si>
  <si>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</si>
  <si>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</si>
  <si>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</si>
  <si>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</si>
  <si>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</si>
  <si>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</si>
  <si>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</si>
  <si>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</si>
  <si>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</si>
  <si>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</si>
  <si>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</si>
  <si>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</si>
  <si>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</si>
  <si>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</si>
  <si>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</si>
  <si>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</si>
  <si>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</si>
  <si>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</si>
  <si>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</si>
  <si>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</si>
  <si>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</si>
  <si>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</si>
  <si>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</si>
  <si>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</si>
  <si>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</si>
  <si>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</si>
  <si>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</si>
  <si>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</si>
  <si>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</si>
  <si>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</si>
  <si>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</si>
  <si>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</si>
  <si>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</si>
  <si>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</si>
  <si>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</si>
  <si>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</si>
  <si>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</si>
  <si>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</si>
  <si>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</si>
  <si>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</si>
  <si>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</si>
  <si>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</si>
  <si>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</si>
  <si>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</si>
  <si>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</si>
  <si>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</si>
  <si>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</si>
  <si>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</si>
  <si>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</si>
  <si>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</si>
  <si>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</si>
  <si>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</si>
  <si>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</si>
  <si>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</si>
  <si>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</si>
  <si>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</si>
  <si>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</si>
  <si>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</si>
  <si>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</si>
  <si>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</si>
  <si>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</si>
  <si>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</si>
  <si>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</si>
  <si>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</si>
  <si>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</si>
  <si>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</si>
  <si>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</si>
  <si>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</si>
  <si>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</si>
  <si>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</si>
  <si>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</si>
  <si>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</si>
  <si>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</si>
  <si>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</si>
  <si>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</si>
  <si>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</si>
  <si>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</si>
  <si>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</si>
  <si>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</si>
  <si>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</si>
  <si>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</si>
  <si>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</si>
  <si>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</si>
  <si>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</si>
  <si>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</si>
  <si>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</si>
  <si>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</si>
  <si>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</si>
  <si>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</si>
  <si>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</si>
  <si>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</si>
  <si>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</si>
  <si>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</si>
  <si>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</si>
  <si>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</si>
  <si>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</si>
  <si>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</si>
  <si>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</si>
  <si>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</si>
  <si>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</si>
  <si>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</si>
  <si>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</si>
  <si>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</si>
  <si>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</si>
  <si>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</si>
  <si>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</si>
  <si>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</si>
  <si>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</si>
  <si>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</si>
  <si>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</si>
  <si>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</si>
  <si>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</si>
  <si>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</si>
  <si>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</si>
  <si>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</si>
  <si>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</si>
  <si>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</si>
  <si>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</si>
  <si>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</si>
  <si>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</si>
  <si>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</si>
  <si>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</si>
  <si>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</si>
  <si>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</si>
  <si>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</si>
  <si>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</si>
  <si>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</si>
  <si>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</si>
  <si>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</si>
  <si>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</si>
  <si>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</si>
  <si>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</si>
  <si>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</si>
  <si>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</si>
  <si>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</si>
  <si>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</si>
  <si>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</si>
  <si>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</si>
  <si>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</si>
  <si>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</si>
  <si>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</si>
  <si>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</si>
  <si>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</si>
  <si>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</si>
  <si>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</si>
  <si>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</si>
  <si>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</si>
  <si>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</si>
  <si>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</si>
  <si>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</si>
  <si>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</si>
  <si>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</si>
  <si>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</si>
  <si>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</si>
  <si>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</si>
  <si>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</si>
  <si>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</si>
  <si>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</si>
  <si>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</si>
  <si>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</si>
  <si>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</si>
  <si>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</si>
  <si>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</si>
  <si>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</si>
  <si>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</si>
  <si>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</si>
  <si>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</si>
  <si>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</si>
  <si>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</si>
  <si>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</si>
  <si>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</si>
  <si>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</si>
  <si>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</si>
  <si>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</si>
  <si>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</si>
  <si>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</si>
  <si>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</si>
  <si>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</si>
  <si>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</si>
  <si>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</si>
  <si>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</si>
  <si>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</si>
  <si>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</si>
  <si>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</si>
  <si>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</si>
  <si>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</si>
  <si>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</si>
  <si>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</si>
  <si>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</si>
  <si>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</si>
  <si>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</si>
  <si>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</si>
  <si>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</si>
  <si>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</si>
  <si>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</si>
  <si>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</si>
  <si>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</si>
  <si>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</si>
  <si>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</si>
  <si>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</si>
  <si>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</si>
  <si>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</si>
  <si>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</si>
  <si>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</si>
  <si>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</si>
  <si>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</si>
  <si>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</si>
  <si>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</si>
  <si>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</si>
  <si>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</si>
  <si>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</si>
  <si>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</si>
  <si>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</si>
  <si>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</si>
  <si>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</si>
  <si>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</si>
  <si>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</si>
  <si>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</si>
  <si>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</si>
  <si>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</si>
  <si>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</si>
  <si>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</si>
  <si>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</si>
  <si>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</si>
  <si>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</si>
  <si>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</si>
  <si>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</si>
  <si>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</si>
  <si>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</si>
  <si>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</si>
  <si>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</si>
  <si>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</si>
  <si>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</si>
  <si>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</si>
  <si>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</si>
  <si>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</si>
  <si>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</si>
  <si>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</si>
  <si>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</si>
  <si>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</si>
  <si>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</si>
  <si>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</si>
  <si>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</si>
  <si>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</si>
  <si>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</si>
  <si>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</si>
  <si>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</si>
  <si>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</si>
  <si>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</si>
  <si>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</si>
  <si>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</si>
  <si>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</si>
  <si>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</si>
  <si>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</si>
  <si>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</si>
  <si>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</si>
  <si>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</si>
  <si>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</si>
  <si>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</si>
  <si>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</si>
  <si>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</si>
  <si>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</si>
  <si>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</si>
  <si>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</si>
  <si>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</si>
  <si>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</si>
  <si>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</si>
  <si>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</si>
  <si>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</si>
  <si>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</si>
  <si>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</si>
  <si>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</si>
  <si>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</si>
  <si>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</si>
  <si>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</si>
  <si>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</si>
  <si>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</si>
  <si>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</si>
  <si>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</si>
  <si>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</si>
  <si>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</si>
  <si>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</si>
  <si>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</si>
  <si>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</si>
  <si>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</si>
  <si>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</si>
  <si>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</si>
  <si>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</si>
  <si>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</si>
  <si>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</si>
  <si>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</si>
  <si>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</si>
  <si>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</si>
  <si>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</si>
  <si>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</si>
  <si>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</si>
  <si>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</si>
  <si>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</si>
  <si>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</si>
  <si>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</si>
  <si>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</si>
  <si>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</si>
  <si>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</si>
  <si>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</si>
  <si>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</si>
  <si>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</si>
  <si>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</si>
  <si>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</si>
  <si>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</si>
  <si>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</si>
  <si>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</si>
  <si>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</si>
  <si>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</si>
  <si>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</si>
  <si>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</si>
  <si>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</si>
  <si>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</si>
  <si>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</si>
  <si>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</si>
  <si>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</si>
  <si>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</si>
  <si>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</si>
  <si>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</si>
  <si>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</si>
  <si>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</si>
  <si>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</si>
  <si>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</si>
  <si>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</si>
  <si>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</si>
  <si>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</si>
  <si>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</si>
  <si>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</si>
  <si>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</si>
  <si>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</si>
  <si>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</si>
  <si>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</si>
  <si>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</si>
  <si>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</si>
  <si>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</si>
  <si>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</si>
  <si>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</si>
  <si>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</si>
  <si>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</si>
  <si>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</si>
  <si>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</si>
  <si>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</si>
  <si>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</si>
  <si>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</si>
  <si>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</si>
  <si>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</si>
  <si>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</si>
  <si>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</si>
  <si>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</si>
  <si>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</si>
  <si>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</si>
  <si>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</si>
  <si>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</si>
  <si>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</si>
  <si>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</si>
  <si>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</si>
  <si>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</si>
  <si>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</si>
  <si>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</si>
  <si>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</si>
  <si>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</si>
  <si>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</si>
  <si>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</si>
  <si>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</si>
  <si>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</si>
  <si>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</si>
  <si>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</si>
  <si>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</si>
  <si>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</si>
  <si>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</si>
  <si>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</si>
  <si>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</si>
  <si>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</si>
  <si>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</si>
  <si>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</si>
  <si>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</si>
  <si>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</si>
  <si>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</si>
  <si>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</si>
  <si>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</si>
  <si>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</si>
  <si>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</si>
  <si>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</si>
  <si>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</si>
  <si>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</si>
  <si>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</si>
  <si>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</si>
  <si>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</si>
  <si>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</si>
  <si>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</si>
  <si>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</si>
  <si>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</si>
  <si>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</si>
  <si>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</si>
  <si>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</si>
  <si>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</si>
  <si>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</si>
  <si>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</si>
  <si>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</si>
  <si>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</si>
  <si>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</si>
  <si>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</si>
  <si>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</si>
  <si>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</si>
  <si>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</si>
  <si>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</si>
  <si>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</si>
  <si>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</si>
  <si>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</si>
  <si>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</si>
  <si>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</si>
  <si>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</si>
  <si>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</si>
  <si>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</si>
  <si>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</si>
  <si>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</si>
  <si>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</si>
  <si>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</si>
  <si>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</si>
  <si>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</si>
  <si>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</si>
  <si>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</si>
  <si>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</si>
  <si>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</si>
  <si>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</si>
  <si>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</si>
  <si>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</si>
  <si>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</si>
  <si>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</si>
  <si>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</si>
  <si>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</si>
  <si>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</si>
  <si>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</si>
  <si>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</si>
  <si>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</si>
  <si>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</si>
  <si>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</si>
  <si>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</si>
  <si>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</si>
  <si>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</si>
  <si>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</si>
  <si>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</si>
  <si>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</si>
  <si>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</si>
  <si>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</si>
  <si>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</si>
  <si>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</si>
  <si>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</si>
  <si>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</si>
  <si>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</si>
  <si>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</si>
  <si>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</si>
  <si>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</si>
  <si>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</si>
  <si>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</si>
  <si>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</si>
  <si>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</si>
  <si>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</si>
  <si>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</si>
  <si>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</si>
  <si>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</si>
  <si>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</si>
  <si>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</si>
  <si>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</si>
  <si>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</si>
  <si>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</si>
  <si>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</si>
  <si>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</si>
  <si>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</si>
  <si>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</si>
  <si>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</si>
  <si>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</si>
  <si>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</si>
  <si>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</si>
  <si>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</si>
  <si>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</si>
  <si>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</si>
  <si>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</si>
  <si>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</si>
  <si>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</si>
  <si>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</si>
  <si>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</si>
  <si>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</si>
  <si>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</si>
  <si>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</si>
  <si>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</si>
  <si>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</si>
  <si>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</si>
  <si>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</si>
  <si>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</si>
  <si>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</si>
  <si>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</si>
  <si>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</si>
  <si>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</si>
  <si>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</si>
  <si>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</si>
  <si>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</si>
  <si>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</si>
  <si>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</si>
  <si>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</si>
  <si>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</si>
  <si>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</si>
  <si>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</si>
  <si>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</si>
  <si>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</si>
  <si>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</si>
  <si>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</si>
  <si>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</si>
  <si>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</si>
  <si>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</si>
  <si>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</si>
  <si>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</si>
  <si>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</si>
  <si>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</si>
  <si>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</si>
  <si>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</si>
  <si>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</si>
  <si>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</si>
  <si>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</si>
  <si>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</si>
  <si>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</si>
  <si>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</si>
  <si>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</si>
  <si>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</si>
  <si>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</si>
  <si>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</si>
  <si>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</si>
  <si>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</si>
  <si>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</si>
  <si>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</si>
  <si>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</si>
  <si>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</si>
  <si>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</si>
  <si>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</si>
  <si>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</si>
  <si>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</si>
  <si>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</si>
  <si>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</si>
  <si>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</si>
  <si>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</si>
  <si>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</si>
  <si>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</si>
  <si>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</si>
  <si>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</si>
  <si>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</si>
  <si>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</si>
  <si>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</si>
  <si>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</si>
  <si>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</si>
  <si>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</si>
  <si>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</si>
  <si>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</si>
  <si>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</si>
  <si>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</si>
  <si>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</si>
  <si>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</si>
  <si>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</si>
  <si>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</si>
  <si>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</si>
  <si>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</si>
  <si>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</si>
  <si>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</si>
  <si>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</si>
  <si>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</si>
  <si>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</si>
  <si>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</si>
  <si>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</si>
  <si>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</si>
  <si>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</si>
  <si>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</si>
  <si>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</si>
  <si>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</si>
  <si>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</si>
  <si>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</si>
  <si>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</si>
  <si>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</si>
  <si>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</si>
  <si>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</si>
  <si>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</si>
  <si>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</si>
  <si>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</si>
  <si>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</si>
  <si>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</si>
  <si>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</si>
  <si>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</si>
  <si>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</si>
  <si>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</si>
  <si>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</si>
  <si>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</si>
  <si>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</si>
  <si>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</si>
  <si>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</si>
  <si>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</si>
  <si>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</si>
  <si>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</si>
  <si>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</si>
  <si>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</si>
  <si>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</si>
  <si>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</si>
  <si>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</si>
  <si>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</si>
  <si>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</si>
  <si>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</si>
  <si>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</si>
  <si>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</si>
  <si>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</si>
  <si>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</si>
  <si>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</si>
  <si>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</si>
  <si>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</si>
  <si>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</si>
  <si>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</si>
  <si>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</si>
  <si>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</si>
  <si>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</si>
  <si>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</si>
  <si>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</si>
  <si>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</si>
  <si>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</si>
  <si>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</si>
  <si>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</si>
  <si>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</si>
  <si>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</si>
  <si>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</si>
  <si>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</si>
  <si>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</si>
  <si>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</si>
  <si>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</si>
  <si>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</si>
  <si>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</si>
  <si>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</si>
  <si>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</si>
  <si>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</si>
  <si>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</si>
  <si>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</si>
  <si>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</si>
  <si>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</si>
  <si>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PCM-20251002-00000389</t>
  </si>
  <si>
    <t>team moved need 60 min</t>
  </si>
  <si>
    <t>PCM-20251002-00000462</t>
  </si>
  <si>
    <t>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</si>
  <si>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</si>
  <si>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</si>
  <si>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</si>
  <si>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</si>
  <si>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</si>
  <si>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</si>
  <si>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</si>
  <si>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</si>
  <si>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</si>
  <si>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</si>
  <si>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</si>
  <si>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</si>
  <si>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</si>
  <si>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</si>
  <si>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</si>
  <si>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</si>
  <si>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</si>
  <si>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</si>
  <si>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</si>
  <si>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</si>
  <si>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</si>
  <si>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</si>
  <si>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</si>
  <si>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</si>
  <si>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</si>
  <si>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</si>
  <si>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</si>
  <si>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</si>
  <si>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</si>
  <si>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</si>
  <si>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</si>
  <si>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</si>
  <si>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</si>
  <si>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</si>
  <si>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</si>
  <si>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</si>
  <si>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</si>
  <si>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</si>
  <si>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</si>
  <si>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</si>
  <si>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</si>
  <si>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</si>
  <si>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</si>
  <si>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</si>
  <si>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</si>
  <si>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</si>
  <si>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</si>
  <si>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</si>
  <si>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</si>
  <si>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</si>
  <si>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</si>
  <si>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</si>
  <si>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</si>
  <si>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</si>
  <si>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</si>
  <si>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</si>
  <si>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</si>
  <si>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</si>
  <si>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</si>
  <si>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</si>
  <si>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</si>
  <si>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</si>
  <si>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</si>
  <si>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</si>
  <si>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</si>
  <si>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</si>
  <si>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</si>
  <si>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</si>
  <si>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</si>
  <si>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</si>
  <si>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</si>
  <si>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</si>
  <si>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</si>
  <si>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</si>
  <si>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</si>
  <si>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</si>
  <si>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</si>
  <si>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</si>
  <si>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</si>
  <si>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</si>
  <si>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</si>
  <si>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</si>
  <si>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</si>
  <si>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</si>
  <si>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</si>
  <si>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</si>
  <si>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</si>
  <si>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PCM-20251002-00000269</t>
  </si>
  <si>
    <t>site access at night Public Security Training Center. &amp; ETA 50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</si>
  <si>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</si>
  <si>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</si>
  <si>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</si>
  <si>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</si>
  <si>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</si>
  <si>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</si>
  <si>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 xml:space="preserve">site was access night issue as located at USF area/EM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</si>
  <si>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</si>
  <si>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</si>
  <si>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</si>
  <si>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</si>
  <si>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</si>
  <si>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</si>
  <si>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</si>
  <si>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</si>
  <si>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</si>
  <si>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</si>
  <si>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ETA 30 MIN </t>
  </si>
  <si>
    <t>PCM-20251002-00000292</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</si>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</sst>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xf numFmtId="22" fontId="30"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1">
    <sortCondition ref="H1:H7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8" totalsRowShown="0" headerRowDxfId="157" dataDxfId="156" headerRowBorderDxfId="154" tableBorderDxfId="155" totalsRowBorderDxfId="153">
  <autoFilter ref="A1:CJ3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9" totalsRowShown="0" headerRowDxfId="31" dataDxfId="30" headerRowBorderDxfId="28" tableBorderDxfId="29">
  <autoFilter ref="A1:L2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4" totalsRowShown="0" headerRowDxfId="15" dataDxfId="14" headerRowBorderDxfId="12" tableBorderDxfId="13">
  <autoFilter ref="A1:L3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1"/>
  <sheetViews>
    <sheetView tabSelected="1" workbookViewId="0">
      <selection activeCell="D6" sqref="D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269.35064421296556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15.729660416669503</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4</v>
      </c>
      <c r="D4" s="64" t="s">
        <v>21536</v>
      </c>
      <c r="E4" s="65" t="s">
        <v>38964</v>
      </c>
      <c r="F4" s="66">
        <v>45932.251967592594</v>
      </c>
      <c r="G4" s="67">
        <f ca="1">IFERROR(NOW()-F4,"")</f>
        <v>4.7102546297537629E-2</v>
      </c>
      <c r="H4" s="66">
        <v>45932.246921296297</v>
      </c>
      <c r="I4" s="73" t="str">
        <f>IFERROR(VLOOKUP(D4,DB!A:F,6,0),"")</f>
        <v>Generator-DG</v>
      </c>
      <c r="J4" s="73" t="str">
        <f>IFERROR(VLOOKUP(D4,DB!A:G,7,0),"")</f>
        <v>Vandalized</v>
      </c>
      <c r="K4" s="69" t="s">
        <v>38970</v>
      </c>
      <c r="L4" s="70" t="str">
        <f>IFERROR(VLOOKUP(D4,DB!A:I,9,0),"")</f>
        <v>Latis</v>
      </c>
    </row>
    <row r="5" spans="1:12" ht="15" customHeight="1">
      <c r="A5" s="63" t="s">
        <v>38971</v>
      </c>
      <c r="B5" s="73" t="str">
        <f>IFERROR(VLOOKUP(D5,DB!A:K,11,0),"")</f>
        <v>R1</v>
      </c>
      <c r="C5" s="64">
        <v>2</v>
      </c>
      <c r="D5" s="64" t="s">
        <v>12208</v>
      </c>
      <c r="E5" s="65" t="s">
        <v>38967</v>
      </c>
      <c r="F5" s="66">
        <v>45932.291446759256</v>
      </c>
      <c r="G5" s="67">
        <f ca="1">IFERROR(NOW()-F5,"")</f>
        <v>7.6233796353335492E-3</v>
      </c>
      <c r="H5" s="66">
        <v>45932.283402777779</v>
      </c>
      <c r="I5" s="73" t="str">
        <f>IFERROR(VLOOKUP(D5,DB!A:F,6,0),"")</f>
        <v>SCECO+STB</v>
      </c>
      <c r="J5" s="73" t="str">
        <f>IFERROR(VLOOKUP(D5,DB!A:G,7,0),"")</f>
        <v>Good</v>
      </c>
      <c r="K5" s="69" t="s">
        <v>38972</v>
      </c>
      <c r="L5" s="70" t="str">
        <f>IFERROR(VLOOKUP(D5,DB!A:I,9,0),"")</f>
        <v>Latis</v>
      </c>
    </row>
    <row r="6" spans="1:12" ht="15" customHeight="1">
      <c r="A6" s="63"/>
      <c r="B6" s="73" t="str">
        <f>IFERROR(VLOOKUP(D6,DB!A:K,11,0),"")</f>
        <v/>
      </c>
      <c r="C6" s="64"/>
      <c r="D6" s="64"/>
      <c r="E6" s="65"/>
      <c r="F6" s="66"/>
      <c r="G6" s="67">
        <f ca="1">IFERROR(NOW()-F6,"")</f>
        <v>45932.299070138892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45932.299070138892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45932.299070138892</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45932.299070138892</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45932.299070138892</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45932.299070138892</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45932.299070138892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45932.299070138892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45932.299070138892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45932.299070138892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45932.299070138892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45932.299070138892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45932.299070138892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45932.299070138892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45932.299070138892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45932.299070138892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45932.299070138892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45932.299070138892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45932.299070138892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45932.299070138892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45932.299070138892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45932.299070138892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45932.299070138892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45932.299070138892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45932.299070138892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45932.299070138892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45932.299070138892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45932.299070138892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45932.299070138892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45932.299070138892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45932.299070138892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45932.299070138892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45932.299070138892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45932.299070138892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45932.299070138892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45932.299070138892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45932.299070138892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45932.299070138892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45932.299070138892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45932.299070138892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45932.299070138892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45932.299070138892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45932.299070138892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45932.299070138892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45932.299070138892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45932.299070138892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45932.299070138892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45932.299070138892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45932.299070138892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45932.299070138892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45932.299070138892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45932.299070138892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45932.299070138892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45932.299070138892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45932.299070138892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45932.299070138892</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45932.299070138892</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45932.299070138892</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45932.299070138892</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45932.299070138892</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45932.299070138892</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45932.299070138892</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45932.299070138892</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45932.299070138892</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45932.299070138892</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45932.299070138892</v>
      </c>
      <c r="H71" s="68"/>
      <c r="I71" s="73" t="str">
        <f>IFERROR(VLOOKUP(D71,DB!A:F,6,0),"")</f>
        <v/>
      </c>
      <c r="J71" s="73" t="str">
        <f>IFERROR(VLOOKUP(D71,DB!A:G,7,0),"")</f>
        <v/>
      </c>
      <c r="K71" s="69"/>
      <c r="L71" s="70" t="str">
        <f>IFERROR(VLOOKUP(D71,DB!A:I,9,0),"")</f>
        <v/>
      </c>
    </row>
  </sheetData>
  <customSheetViews>
    <customSheetView guid="{F6042A99-DD27-4453-835D-0834D95730CC}" filter="1" showAutoFilter="1">
      <pageMargins left="0" right="0" top="0" bottom="0" header="0" footer="0"/>
      <autoFilter ref="B1:M1" xr:uid="{0C204DE4-450A-4981-BC14-C5A9FD1BE3D7}"/>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8"/>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38973</v>
      </c>
      <c r="N1" s="103" t="s">
        <v>38974</v>
      </c>
      <c r="O1" s="103" t="s">
        <v>38975</v>
      </c>
      <c r="P1" s="103" t="s">
        <v>38976</v>
      </c>
      <c r="Q1" s="103" t="s">
        <v>38977</v>
      </c>
      <c r="R1" s="103" t="s">
        <v>38978</v>
      </c>
      <c r="S1" s="103" t="s">
        <v>38979</v>
      </c>
      <c r="T1" s="103" t="s">
        <v>38980</v>
      </c>
      <c r="U1" s="103" t="s">
        <v>38981</v>
      </c>
      <c r="V1" s="103" t="s">
        <v>38982</v>
      </c>
      <c r="W1" s="103" t="s">
        <v>38983</v>
      </c>
      <c r="X1" s="103" t="s">
        <v>38984</v>
      </c>
      <c r="Y1" s="103" t="s">
        <v>38985</v>
      </c>
      <c r="Z1" s="103" t="s">
        <v>38986</v>
      </c>
      <c r="AA1" s="103" t="s">
        <v>38987</v>
      </c>
      <c r="AB1" s="103" t="s">
        <v>38988</v>
      </c>
      <c r="AC1" s="103" t="s">
        <v>38989</v>
      </c>
      <c r="AD1" s="103" t="s">
        <v>38990</v>
      </c>
      <c r="AE1" s="103" t="s">
        <v>38991</v>
      </c>
      <c r="AF1" s="103" t="s">
        <v>38992</v>
      </c>
      <c r="AG1" s="103" t="s">
        <v>38993</v>
      </c>
      <c r="AH1" s="103" t="s">
        <v>38994</v>
      </c>
      <c r="AI1" s="103" t="s">
        <v>38995</v>
      </c>
      <c r="AJ1" s="103" t="s">
        <v>38996</v>
      </c>
      <c r="AK1" s="103" t="s">
        <v>38997</v>
      </c>
      <c r="AL1" s="103" t="s">
        <v>38998</v>
      </c>
      <c r="AM1" s="103" t="s">
        <v>38999</v>
      </c>
      <c r="AN1" s="103" t="s">
        <v>39000</v>
      </c>
      <c r="AO1" s="103" t="s">
        <v>39001</v>
      </c>
      <c r="AP1" s="103" t="s">
        <v>39002</v>
      </c>
      <c r="AQ1" s="103" t="s">
        <v>39003</v>
      </c>
      <c r="AR1" s="103" t="s">
        <v>39004</v>
      </c>
      <c r="AS1" s="103" t="s">
        <v>39005</v>
      </c>
      <c r="AT1" s="103" t="s">
        <v>39006</v>
      </c>
      <c r="AU1" s="103" t="s">
        <v>39007</v>
      </c>
      <c r="AV1" s="103" t="s">
        <v>39008</v>
      </c>
      <c r="AW1" s="103" t="s">
        <v>39009</v>
      </c>
      <c r="AX1" s="103" t="s">
        <v>39010</v>
      </c>
      <c r="AY1" s="103" t="s">
        <v>39011</v>
      </c>
      <c r="AZ1" s="103" t="s">
        <v>39012</v>
      </c>
      <c r="BA1" s="103" t="s">
        <v>39013</v>
      </c>
      <c r="BB1" s="103" t="s">
        <v>39014</v>
      </c>
      <c r="BC1" s="103" t="s">
        <v>39015</v>
      </c>
      <c r="BD1" s="103" t="s">
        <v>39016</v>
      </c>
      <c r="BE1" s="103" t="s">
        <v>39017</v>
      </c>
      <c r="BF1" s="103" t="s">
        <v>39018</v>
      </c>
      <c r="BG1" s="103" t="s">
        <v>39019</v>
      </c>
      <c r="BH1" s="103" t="s">
        <v>39020</v>
      </c>
      <c r="BI1" s="103" t="s">
        <v>39021</v>
      </c>
      <c r="BJ1" s="103" t="s">
        <v>39022</v>
      </c>
      <c r="BK1" s="103" t="s">
        <v>39023</v>
      </c>
      <c r="BL1" s="103" t="s">
        <v>39024</v>
      </c>
      <c r="BM1" s="103" t="s">
        <v>39025</v>
      </c>
      <c r="BN1" s="103" t="s">
        <v>39026</v>
      </c>
      <c r="BO1" s="103" t="s">
        <v>39027</v>
      </c>
      <c r="BP1" s="103" t="s">
        <v>39028</v>
      </c>
      <c r="BQ1" s="103" t="s">
        <v>39029</v>
      </c>
      <c r="BR1" s="103" t="s">
        <v>39030</v>
      </c>
      <c r="BS1" s="103" t="s">
        <v>39031</v>
      </c>
      <c r="BT1" s="103" t="s">
        <v>39032</v>
      </c>
      <c r="BU1" s="103" t="s">
        <v>39033</v>
      </c>
      <c r="BV1" s="103" t="s">
        <v>39034</v>
      </c>
      <c r="BW1" s="103" t="s">
        <v>39035</v>
      </c>
      <c r="BX1" s="103" t="s">
        <v>39036</v>
      </c>
      <c r="BY1" s="103" t="s">
        <v>39037</v>
      </c>
      <c r="BZ1" s="103" t="s">
        <v>39038</v>
      </c>
      <c r="CA1" s="103" t="s">
        <v>39039</v>
      </c>
      <c r="CB1" s="103" t="s">
        <v>39040</v>
      </c>
      <c r="CC1" s="103" t="s">
        <v>39041</v>
      </c>
      <c r="CD1" s="103" t="s">
        <v>39042</v>
      </c>
      <c r="CE1" s="103" t="s">
        <v>39043</v>
      </c>
      <c r="CF1" s="103" t="s">
        <v>39044</v>
      </c>
      <c r="CG1" s="103" t="s">
        <v>39045</v>
      </c>
      <c r="CH1" s="103" t="s">
        <v>39046</v>
      </c>
      <c r="CI1" s="103" t="s">
        <v>39047</v>
      </c>
      <c r="CJ1" s="103" t="s">
        <v>39048</v>
      </c>
    </row>
    <row r="2" spans="1:88" s="82" customFormat="1" ht="31.5" customHeight="1">
      <c r="A2" s="75" t="s">
        <v>39049</v>
      </c>
      <c r="B2" s="75" t="s">
        <v>27</v>
      </c>
      <c r="C2" s="75">
        <v>1</v>
      </c>
      <c r="D2" s="75" t="s">
        <v>19278</v>
      </c>
      <c r="E2" s="100" t="s">
        <v>38967</v>
      </c>
      <c r="F2" s="88">
        <v>45322.056979166664</v>
      </c>
      <c r="G2" s="89" t="s">
        <v>39050</v>
      </c>
      <c r="H2" s="102">
        <v>45322.050729166665</v>
      </c>
      <c r="I2" s="75" t="s">
        <v>83</v>
      </c>
      <c r="J2" s="75" t="s">
        <v>65</v>
      </c>
      <c r="K2" s="101" t="s">
        <v>39051</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39052</v>
      </c>
      <c r="B3" s="75" t="str">
        <f>IFERROR(VLOOKUP(D3,DB!A:K,11,0),"")</f>
        <v>R2</v>
      </c>
      <c r="C3" s="75">
        <v>1</v>
      </c>
      <c r="D3" s="75" t="s">
        <v>31039</v>
      </c>
      <c r="E3" s="100" t="s">
        <v>38967</v>
      </c>
      <c r="F3" s="88">
        <v>45691.651782407411</v>
      </c>
      <c r="G3" s="89">
        <f ca="1">IFERROR(NOW()-F3,"-")</f>
        <v>240.6472877314809</v>
      </c>
      <c r="H3" s="102">
        <v>45691.645879629628</v>
      </c>
      <c r="I3" s="75" t="str">
        <f>IFERROR(VLOOKUP(D3,DB!A:F,6,0),"")</f>
        <v>Generator-SG</v>
      </c>
      <c r="J3" s="75" t="str">
        <f>IFERROR(VLOOKUP(D3,DB!A:G,7,0),"")</f>
        <v>Vandalized</v>
      </c>
      <c r="K3" s="101" t="s">
        <v>39053</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39054</v>
      </c>
      <c r="B4" s="75" t="str">
        <f>IFERROR(VLOOKUP(D4,DB!A:K,11,0),"")</f>
        <v>R2</v>
      </c>
      <c r="C4" s="75">
        <v>1</v>
      </c>
      <c r="D4" s="75" t="s">
        <v>31078</v>
      </c>
      <c r="E4" s="88" t="s">
        <v>38964</v>
      </c>
      <c r="F4" s="88">
        <v>45806.727083333331</v>
      </c>
      <c r="G4" s="89">
        <f ca="1">IFERROR(NOW()-F4,"-")</f>
        <v>125.5719868055603</v>
      </c>
      <c r="H4" s="88">
        <v>45791.543067129627</v>
      </c>
      <c r="I4" s="75" t="str">
        <f>IFERROR(VLOOKUP(D4,DB!A:F,6,0),"")</f>
        <v>SCECO</v>
      </c>
      <c r="J4" s="75" t="str">
        <f>IFERROR(VLOOKUP(D4,DB!A:G,7,0),"")</f>
        <v>No BB Shifted</v>
      </c>
      <c r="K4" s="101" t="s">
        <v>39055</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39056</v>
      </c>
      <c r="B5" s="75" t="str">
        <f>IFERROR(VLOOKUP(D5,DB!A:K,11,0),"")</f>
        <v>R2</v>
      </c>
      <c r="C5" s="75">
        <v>1</v>
      </c>
      <c r="D5" s="75" t="s">
        <v>29168</v>
      </c>
      <c r="E5" s="100" t="s">
        <v>38964</v>
      </c>
      <c r="F5" s="88">
        <v>45824.999837962961</v>
      </c>
      <c r="G5" s="89">
        <f ca="1">IFERROR(NOW()-F5,"-")</f>
        <v>107.29923217593023</v>
      </c>
      <c r="H5" s="88">
        <v>45824.993587962963</v>
      </c>
      <c r="I5" s="75" t="str">
        <f>IFERROR(VLOOKUP(D5,DB!A:F,6,0),"")</f>
        <v>Generator-SG</v>
      </c>
      <c r="J5" s="75" t="str">
        <f>IFERROR(VLOOKUP(D5,DB!A:G,7,0),"")</f>
        <v>Good</v>
      </c>
      <c r="K5" s="101" t="s">
        <v>39057</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39058</v>
      </c>
      <c r="B6" s="75" t="str">
        <f>IFERROR(VLOOKUP(D6,DB!A:K,11,0),"")</f>
        <v>R2</v>
      </c>
      <c r="C6" s="75">
        <v>1</v>
      </c>
      <c r="D6" s="75" t="s">
        <v>20490</v>
      </c>
      <c r="E6" s="100" t="s">
        <v>38964</v>
      </c>
      <c r="F6" s="88">
        <v>45923.22556712963</v>
      </c>
      <c r="G6" s="89">
        <f ca="1">IFERROR(NOW()-F6,"-")</f>
        <v>9.0735030092619127</v>
      </c>
      <c r="H6" s="88">
        <v>45923.145011574074</v>
      </c>
      <c r="I6" s="75" t="str">
        <f>IFERROR(VLOOKUP(D6,DB!A:F,6,0),"")</f>
        <v>SCECO</v>
      </c>
      <c r="J6" s="75" t="str">
        <f>IFERROR(VLOOKUP(D6,DB!A:G,7,0),"")</f>
        <v>In progress</v>
      </c>
      <c r="K6" s="101" t="s">
        <v>39059</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39060</v>
      </c>
      <c r="B7" s="18" t="str">
        <f>IFERROR(VLOOKUP(D7,DB!A:K,11,0),"")</f>
        <v>R2</v>
      </c>
      <c r="C7" s="18">
        <v>3</v>
      </c>
      <c r="D7" s="18" t="s">
        <v>27771</v>
      </c>
      <c r="E7" s="131" t="s">
        <v>38967</v>
      </c>
      <c r="F7" s="132">
        <v>45932.166909722226</v>
      </c>
      <c r="G7" s="133">
        <f ca="1">IFERROR(NOW()-F7,"-")</f>
        <v>0.13216041666601086</v>
      </c>
      <c r="H7" s="132">
        <v>45932.15693287037</v>
      </c>
      <c r="I7" s="18" t="str">
        <f>IFERROR(VLOOKUP(D7,DB!A:F,6,0),"")</f>
        <v>Generator-SG</v>
      </c>
      <c r="J7" s="18" t="str">
        <f>IFERROR(VLOOKUP(D7,DB!A:G,7,0),"")</f>
        <v>Weak</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45932.299070138892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45932.299070138892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45932.299070138892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45932.299070138892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45932.299070138892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45932.299070138892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45932.299070138892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45932.299070138892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45932.299070138892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45932.299070138892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45932.299070138892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45932.299070138892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45932.299070138892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45932.299070138892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45932.299070138892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45932.299070138892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45932.299070138892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45932.299070138892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45932.299070138892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45932.299070138892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45932.299070138892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45932.299070138892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45932.299070138892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45932.299070138892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45932.299070138892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45932.299070138892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45932.299070138892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45932.299070138892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45932.299070138892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45932.299070138892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45932.299070138892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45932.299070138892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45932.299070138892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45932.299070138892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45932.299070138892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45932.299070138892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45932.299070138892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45932.299070138892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45932.299070138892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45932.299070138892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45932.299070138892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45932.299070138892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45932.299070138892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45932.299070138892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45932.299070138892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45932.299070138892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45932.299070138892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45932.299070138892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45932.299070138892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45932.299070138892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45932.299070138892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45932.299070138892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45932.299070138892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45932.299070138892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45932.299070138892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45932.299070138892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45932.299070138892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45932.299070138892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45932.299070138892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45932.299070138892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45932.299070138892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45932.299070138892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45932.299070138892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45932.299070138892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45932.299070138892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45932.299070138892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45932.299070138892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45932.299070138892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45932.299070138892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45932.299070138892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45932.299070138892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45932.299070138892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45932.299070138892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45932.299070138892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45932.299070138892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45932.299070138892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45932.299070138892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45932.299070138892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45932.299070138892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45932.299070138892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45932.299070138892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45932.299070138892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45932.299070138892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45932.299070138892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45932.299070138892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45932.299070138892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45932.299070138892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45932.299070138892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45932.299070138892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45932.299070138892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45932.299070138892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45932.299070138892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45932.299070138892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45932.299070138892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45932.299070138892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45932.299070138892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45932.299070138892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45932.299070138892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45932.299070138892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45932.299070138892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45932.299070138892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45932.299070138892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45932.299070138892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45932.299070138892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45932.299070138892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45932.299070138892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45932.299070138892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45932.299070138892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45932.299070138892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45932.299070138892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45932.299070138892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45932.299070138892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45932.299070138892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45932.299070138892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45932.299070138892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45932.299070138892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45932.299070138892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45932.299070138892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45932.299070138892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45932.299070138892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45932.299070138892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45932.299070138892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45932.299070138892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45932.299070138892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45932.299070138892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45932.299070138892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45932.299070138892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45932.299070138892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45932.299070138892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45932.299070138892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45932.299070138892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45932.299070138892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45932.299070138892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45932.299070138892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45932.299070138892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45932.299070138892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45932.299070138892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45932.299070138892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45932.299070138892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45932.299070138892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45932.299070138892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45932.299070138892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45932.299070138892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45932.299070138892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45932.299070138892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45932.299070138892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45932.299070138892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45932.299070138892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45932.299070138892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45932.299070138892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45932.299070138892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45932.299070138892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45932.299070138892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45932.299070138892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45932.299070138892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45932.299070138892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45932.299070138892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45932.299070138892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45932.299070138892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45932.299070138892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45932.299070138892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45932.299070138892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45932.299070138892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45932.299070138892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45932.299070138892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45932.299070138892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45932.299070138892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45932.299070138892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45932.299070138892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45932.299070138892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45932.299070138892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45932.299070138892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45932.299070138892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45932.299070138892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45932.299070138892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45932.299070138892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45932.299070138892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45932.299070138892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45932.299070138892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45932.299070138892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45932.299070138892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45932.299070138892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45932.299070138892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45932.299070138892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45932.299070138892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45932.299070138892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45932.299070138892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45932.299070138892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45932.299070138892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45932.299070138892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45932.299070138892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45932.299070138892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45932.299070138892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45932.299070138892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45932.299070138892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45932.299070138892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45932.299070138892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45932.299070138892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45932.299070138892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45932.299070138892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45932.299070138892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45932.299070138892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45932.299070138892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45932.299070138892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45932.299070138892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45932.299070138892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45932.299070138892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45932.299070138892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45932.299070138892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45932.299070138892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45932.299070138892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45932.299070138892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45932.299070138892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45932.299070138892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45932.299070138892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45932.299070138892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45932.299070138892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45932.299070138892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45932.299070138892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45932.299070138892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45932.299070138892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45932.299070138892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45932.299070138892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45932.299070138892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45932.299070138892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45932.299070138892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45932.299070138892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45932.299070138892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45932.299070138892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45932.299070138892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45932.299070138892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45932.299070138892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45932.299070138892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45932.299070138892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45932.299070138892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45932.299070138892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45932.299070138892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45932.299070138892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45932.299070138892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45932.299070138892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45932.299070138892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45932.299070138892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45932.299070138892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45932.299070138892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45932.299070138892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45932.299070138892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45932.299070138892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45932.299070138892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45932.299070138892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45932.299070138892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45932.299070138892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45932.299070138892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45932.299070138892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45932.299070138892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45932.299070138892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45932.299070138892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45932.299070138892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45932.299070138892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45932.299070138892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45932.299070138892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45932.299070138892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45932.299070138892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45932.299070138892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45932.299070138892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45932.299070138892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45932.299070138892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45932.299070138892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45932.299070138892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45932.299070138892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45932.299070138892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45932.299070138892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45932.299070138892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45932.299070138892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45932.299070138892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45932.299070138892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45932.299070138892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45932.299070138892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45932.299070138892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45932.299070138892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45932.299070138892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45932.299070138892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45932.299070138892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45932.299070138892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45932.299070138892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45932.299070138892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45932.299070138892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45932.299070138892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45932.299070138892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45932.299070138892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45932.299070138892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45932.299070138892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45932.299070138892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45932.299070138892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45932.299070138892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45932.299070138892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45932.299070138892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45932.299070138892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45932.299070138892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45932.299070138892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45932.299070138892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45932.299070138892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45932.299070138892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45932.299070138892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45932.299070138892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45932.299070138892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45932.299070138892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45932.299070138892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45932.299070138892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45932.299070138892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45932.299070138892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45932.299070138892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45932.299070138892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45932.299070138892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45932.299070138892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45932.299070138892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45932.299070138892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45932.299070138892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45932.299070138892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45932.299070138892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45932.299070138892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45932.299070138892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45932.299070138892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45932.299070138892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45932.299070138892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45932.299070138892</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45932.299070138892</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45932.299070138892</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45932.299070138892</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45932.299070138892</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45932.299070138892</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45932.299070138892</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45932.299070138892</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45932.299070138892</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45932.299070138892</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45932.299070138892</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45932.299070138892</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45932.299070138892</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45932.299070138892</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45932.299070138892</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45932.299070138892</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45932.299070138892</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45932.299070138892</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45932.299070138892</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45932.299070138892</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45932.299070138892</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45932.299070138892</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45932.299070138892</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45932.299070138892</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45932.299070138892</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45932.299070138892</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45932.299070138892</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sheetData>
  <dataValidations count="2">
    <dataValidation allowBlank="1" showInputMessage="1" showErrorMessage="1" sqref="E1" xr:uid="{4D935161-CDD3-4592-B877-3FB59C99E142}"/>
    <dataValidation type="list" allowBlank="1" showInputMessage="1" showErrorMessage="1" sqref="E3:E3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45932.299070138892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45932.299070138892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45932.299070138892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45932.299070138892</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45932.299070138892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45932.299070138892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45932.299070138892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45932.299070138892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45932.299070138892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45932.299070138892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45932.299070138892</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45932.299070138892</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45932.299070138892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45932.299070138892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45932.299070138892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45932.299070138892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45932.299070138892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45932.299070138892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45932.299070138892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45932.299070138892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45932.299070138892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45932.299070138892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45932.299070138892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45932.299070138892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45932.299070138892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45932.299070138892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45932.299070138892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45932.299070138892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45932.299070138892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45932.299070138892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45932.299070138892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45932.299070138892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45932.299070138892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45932.299070138892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45932.299070138892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45932.299070138892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45932.299070138892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45932.299070138892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45932.299070138892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45932.299070138892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45932.299070138892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45932.299070138892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45932.299070138892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45932.299070138892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45932.299070138892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45932.299070138892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45932.299070138892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45932.299070138892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45932.299070138892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45932.299070138892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45932.299070138892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45932.299070138892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45932.299070138892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45932.299070138892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45932.299070138892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45932.299070138892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45932.299070138892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45932.299070138892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45932.299070138892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45932.299070138892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45932.299070138892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45932.299070138892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45932.299070138892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45932.299070138892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45932.299070138892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45932.299070138892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45932.299070138892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45932.299070138892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45932.299070138892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45932.299070138892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45932.299070138892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45932.299070138892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45932.299070138892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45932.299070138892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45932.299070138892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45932.299070138892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45932.299070138892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45932.299070138892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45932.299070138892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45932.299070138892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45932.299070138892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45932.299070138892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45932.299070138892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45932.299070138892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45932.299070138892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45932.299070138892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45932.299070138892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45932.299070138892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45932.299070138892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45932.299070138892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45932.299070138892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45932.299070138892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45932.299070138892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45932.299070138892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45932.299070138892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45932.299070138892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45932.299070138892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45932.299070138892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45932.299070138892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45932.299070138892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45932.299070138892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45932.299070138892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45932.299070138892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45932.299070138892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45932.299070138892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45932.299070138892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45932.299070138892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45932.299070138892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45932.299070138892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45932.299070138892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45932.299070138892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45932.299070138892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45932.299070138892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45932.299070138892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45932.299070138892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45932.299070138892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45932.299070138892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45932.299070138892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45932.299070138892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45932.299070138892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45932.299070138892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45932.299070138892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45932.299070138892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45932.299070138892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45932.299070138892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45932.299070138892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45932.299070138892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45932.299070138892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45932.299070138892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45932.299070138892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45932.299070138892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45932.299070138892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45932.299070138892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45932.299070138892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45932.299070138892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45932.299070138892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45932.299070138892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45932.299070138892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45932.299070138892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45932.299070138892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45932.299070138892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45932.299070138892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45932.299070138892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45932.299070138892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45932.299070138892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45932.299070138892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45932.299070138892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45932.299070138892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45932.299070138892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45932.299070138892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45932.299070138892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45932.299070138892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45932.299070138892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45932.299070138892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45932.299070138892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45932.299070138892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45932.299070138892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45932.299070138892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45932.299070138892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45932.299070138892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45932.299070138892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45932.299070138892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45932.299070138892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45932.299070138892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45932.299070138892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45932.299070138892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45932.299070138892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45932.299070138892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45932.299070138892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45932.299070138892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45932.299070138892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45932.299070138892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45932.299070138892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45932.299070138892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45932.299070138892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45932.299070138892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45932.299070138892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45932.299070138892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45932.299070138892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45932.299070138892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45932.299070138892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45932.299070138892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45932.299070138892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45932.299070138892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45932.299070138892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45932.299070138892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45932.299070138892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45932.299070138892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45932.299070138892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45932.299070138892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45932.299070138892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45932.299070138892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45932.299070138892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45932.299070138892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45932.299070138892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45932.299070138892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45932.299070138892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45932.299070138892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45932.299070138892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45932.299070138892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45932.299070138892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45932.299070138892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45932.299070138892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45932.299070138892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45932.299070138892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45932.299070138892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45932.299070138892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45932.299070138892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45932.299070138892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45932.299070138892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45932.299070138892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45932.299070138892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45932.299070138892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45932.299070138892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45932.299070138892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45932.299070138892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45932.299070138892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45932.299070138892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45932.299070138892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45932.299070138892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45932.299070138892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45932.299070138892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45932.299070138892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45932.299070138892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45932.299070138892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45932.299070138892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45932.299070138892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45932.299070138892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45932.299070138892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45932.299070138892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45932.299070138892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45932.299070138892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45932.299070138892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45932.299070138892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45932.299070138892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45932.299070138892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45932.299070138892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45932.299070138892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45932.299070138892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45932.299070138892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45932.299070138892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45932.299070138892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45932.299070138892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45932.299070138892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45932.299070138892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45932.299070138892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45932.299070138892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45932.299070138892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45932.299070138892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45932.299070138892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45932.299070138892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45932.299070138892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45932.299070138892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45932.299070138892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45932.299070138892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45932.299070138892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45932.299070138892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45932.299070138892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45932.299070138892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45932.299070138892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45932.299070138892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45932.299070138892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45932.299070138892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45932.299070138892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45932.299070138892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45932.299070138892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45932.299070138892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45932.299070138892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45932.299070138892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45932.299070138892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45932.299070138892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45932.299070138892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45932.299070138892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45932.299070138892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45932.299070138892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45932.299070138892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45932.299070138892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45932.299070138892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45932.299070138892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45932.299070138892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45932.299070138892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45932.299070138892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45932.299070138892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45932.299070138892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45932.299070138892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45932.299070138892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45932.299070138892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45932.299070138892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45932.299070138892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45932.299070138892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45932.299070138892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45932.299070138892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45932.299070138892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45932.299070138892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45932.299070138892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45932.299070138892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45932.299070138892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45932.299070138892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45932.299070138892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45932.299070138892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45932.299070138892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45932.299070138892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45932.299070138892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45932.299070138892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45932.299070138892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45932.299070138892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45932.299070138892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45932.299070138892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45932.299070138892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45932.299070138892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45932.299070138892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45932.299070138892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45932.299070138892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45932.299070138892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45932.299070138892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45932.299070138892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45932.299070138892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45932.299070138892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45932.299070138892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45932.299070138892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45932.299070138892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45932.299070138892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45932.299070138892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45932.299070138892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45932.299070138892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45932.299070138892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45932.299070138892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45932.299070138892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45932.299070138892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45932.299070138892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45932.299070138892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45932.299070138892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45932.299070138892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45932.299070138892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45932.299070138892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45932.299070138892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45932.299070138892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45932.299070138892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45932.299070138892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45932.299070138892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45932.299070138892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45932.299070138892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45932.299070138892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45932.299070138892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45932.299070138892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45932.299070138892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45932.299070138892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45932.299070138892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45932.299070138892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45932.299070138892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45932.299070138892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45932.299070138892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45932.299070138892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45932.299070138892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45932.299070138892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45932.299070138892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45932.299070138892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45932.299070138892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45932.299070138892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45932.299070138892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45932.299070138892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45932.299070138892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45932.299070138892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45932.299070138892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45932.299070138892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45932.299070138892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45932.299070138892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45932.299070138892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45932.299070138892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45932.299070138892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45932.299070138892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45932.299070138892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45932.299070138892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45932.299070138892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45932.299070138892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45932.299070138892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45932.299070138892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45932.299070138892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45932.299070138892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45932.299070138892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45932.299070138892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45932.299070138892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45932.299070138892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45932.299070138892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45932.299070138892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45932.299070138892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45932.299070138892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45932.299070138892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45932.299070138892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45932.299070138892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45932.299070138892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45932.299070138892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45932.299070138892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45932.299070138892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45932.299070138892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45932.299070138892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45932.299070138892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45932.299070138892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45932.299070138892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45932.299070138892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45932.299070138892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45932.299070138892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45932.299070138892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45932.299070138892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45932.299070138892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45932.299070138892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45932.299070138892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45932.299070138892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45932.299070138892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45932.299070138892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45932.299070138892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45932.299070138892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45932.299070138892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45932.299070138892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45932.299070138892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45932.299070138892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45932.299070138892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45932.299070138892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45932.299070138892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45932.299070138892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45932.299070138892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45932.299070138892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45932.299070138892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45932.299070138892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45932.299070138892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45932.299070138892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45932.299070138892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45932.299070138892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45932.299070138892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45932.299070138892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45932.299070138892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45932.299070138892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45932.299070138892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45932.299070138892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45932.299070138892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45932.299070138892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45932.299070138892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45932.299070138892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45932.299070138892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45932.299070138892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45932.299070138892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45932.299070138892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45932.299070138892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45932.299070138892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45932.299070138892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45932.299070138892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45932.299070138892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45932.299070138892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45932.299070138892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45932.299070138892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45932.299070138892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45932.299070138892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45932.299070138892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45932.299070138892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45932.299070138892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45932.299070138892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45932.299070138892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45932.299070138892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45932.299070138892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45932.299070138892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45932.299070138892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45932.299070138892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45932.299070138892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45932.299070138892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45932.299070138892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45932.299070138892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45932.299070138892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45932.299070138892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45932.299070138892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45932.299070138892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45932.299070138892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45932.299070138892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45932.299070138892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45932.299070138892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45932.299070138892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45932.299070138892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45932.299070138892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45932.299070138892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45932.299070138892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45932.299070138892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45932.299070138892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45932.299070138892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45932.299070138892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45932.299070138892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45932.299070138892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45932.299070138892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45932.299070138892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45932.299070138892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45932.299070138892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45932.299070138892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45932.299070138892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45932.299070138892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45932.299070138892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45932.299070138892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45932.299070138892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45932.299070138892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45932.299070138892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45932.299070138892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45932.299070138892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45932.299070138892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45932.299070138892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45932.299070138892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45932.299070138892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45932.299070138892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45932.299070138892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45932.299070138892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45932.299070138892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45932.299070138892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45932.299070138892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45932.299070138892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45932.299070138892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45932.299070138892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45932.299070138892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45932.299070138892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45932.299070138892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45932.299070138892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45932.299070138892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45932.299070138892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45932.299070138892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45932.299070138892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45932.299070138892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45932.299070138892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45932.299070138892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45932.299070138892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45932.299070138892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45932.299070138892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45932.299070138892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45932.299070138892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45932.299070138892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45932.299070138892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45932.299070138892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45932.299070138892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45932.299070138892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45932.299070138892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45932.299070138892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45932.299070138892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45932.299070138892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45932.299070138892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45932.299070138892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45932.299070138892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45932.299070138892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45932.299070138892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45932.299070138892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45932.299070138892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45932.299070138892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45932.299070138892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45932.299070138892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45932.299070138892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45932.299070138892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45932.299070138892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45932.299070138892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45932.299070138892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45932.299070138892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45932.299070138892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45932.299070138892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45932.299070138892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45932.299070138892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45932.299070138892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45932.299070138892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45932.299070138892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45932.299070138892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45932.299070138892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45932.299070138892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45932.299070138892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45932.299070138892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45932.299070138892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45932.299070138892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45932.299070138892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45932.299070138892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45932.299070138892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45932.299070138892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45932.299070138892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45932.299070138892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45932.299070138892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45932.299070138892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45932.299070138892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45932.299070138892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45932.299070138892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45932.299070138892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45932.299070138892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45932.299070138892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45932.299070138892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45932.299070138892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45932.299070138892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45932.299070138892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45932.299070138892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45932.299070138892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45932.299070138892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45932.299070138892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45932.299070138892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45932.299070138892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45932.299070138892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45932.299070138892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45932.299070138892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45932.299070138892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45932.299070138892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45932.299070138892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45932.299070138892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45932.299070138892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45932.299070138892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45932.299070138892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45932.299070138892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45932.299070138892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45932.299070138892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45932.299070138892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45932.299070138892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45932.299070138892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45932.299070138892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45932.299070138892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45932.299070138892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45932.299070138892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45932.299070138892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45932.299070138892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45932.299070138892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45932.299070138892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45932.299070138892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45932.299070138892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45932.299070138892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45932.299070138892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45932.299070138892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45932.299070138892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45932.299070138892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45932.299070138892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45932.299070138892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45932.299070138892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45932.299070138892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45932.299070138892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45932.299070138892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45932.299070138892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45932.299070138892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45932.299070138892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45932.299070138892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45932.299070138892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45932.299070138892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45932.299070138892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45932.299070138892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45932.299070138892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45932.299070138892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45932.299070138892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45932.299070138892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45932.299070138892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45932.299070138892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45932.299070138892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45932.299070138892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45932.299070138892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45932.299070138892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45932.299070138892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45932.299070138892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45932.299070138892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45932.299070138892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45932.299070138892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45932.299070138892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45932.299070138892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45932.299070138892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45932.299070138892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45932.299070138892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45932.299070138892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45932.299070138892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45932.299070138892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45932.299070138892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45932.299070138892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45932.299070138892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45932.299070138892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45932.299070138892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45932.299070138892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45932.299070138892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45932.299070138892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45932.299070138892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45932.299070138892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45932.299070138892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45932.299070138892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45932.299070138892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45932.299070138892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45932.299070138892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45932.299070138892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45932.299070138892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45932.299070138892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45932.299070138892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45932.299070138892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45932.299070138892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45932.299070138892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45932.299070138892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45932.299070138892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45932.299070138892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45932.299070138892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45932.299070138892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45932.299070138892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45932.299070138892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45932.299070138892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45932.299070138892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45932.299070138892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45932.299070138892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45932.299070138892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45932.299070138892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45932.299070138892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45932.299070138892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45932.299070138892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45932.299070138892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45932.299070138892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45932.299070138892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45932.299070138892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45932.299070138892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45932.299070138892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45932.299070138892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45932.299070138892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45932.299070138892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45932.299070138892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45932.299070138892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45932.299070138892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45932.299070138892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45932.299070138892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45932.299070138892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45932.299070138892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45932.299070138892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45932.299070138892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45932.299070138892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45932.299070138892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45932.299070138892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45932.299070138892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45932.299070138892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45932.299070138892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45932.299070138892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45932.299070138892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45932.299070138892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45932.299070138892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45932.299070138892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45932.299070138892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45932.299070138892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45932.299070138892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45932.299070138892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45932.299070138892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45932.299070138892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45932.299070138892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45932.299070138892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45932.299070138892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45932.299070138892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45932.299070138892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45932.299070138892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45932.299070138892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45932.299070138892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45932.299070138892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45932.299070138892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45932.299070138892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45932.299070138892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45932.299070138892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45932.299070138892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45932.299070138892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45932.299070138892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45932.299070138892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45932.299070138892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45932.299070138892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45932.299070138892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45932.299070138892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45932.299070138892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45932.299070138892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45932.299070138892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45932.299070138892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45932.299070138892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45932.299070138892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45932.299070138892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45932.299070138892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45932.299070138892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45932.299070138892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45932.299070138892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45932.299070138892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45932.299070138892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45932.299070138892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45932.299070138892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45932.299070138892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45932.299070138892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45932.299070138892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45932.299070138892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45932.299070138892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45932.299070138892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45932.299070138892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45932.299070138892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45932.299070138892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45932.299070138892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45932.299070138892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45932.299070138892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45932.299070138892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45932.299070138892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45932.299070138892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45932.299070138892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45932.299070138892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45932.299070138892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45932.299070138892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45932.299070138892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45932.299070138892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45932.299070138892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45932.299070138892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45932.299070138892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45932.299070138892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45932.299070138892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45932.299070138892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45932.299070138892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45932.299070138892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45932.299070138892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45932.299070138892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45932.299070138892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45932.299070138892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45932.299070138892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45932.299070138892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45932.299070138892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45932.299070138892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45932.299070138892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45932.299070138892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45932.299070138892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45932.299070138892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45932.299070138892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45932.299070138892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45932.299070138892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45932.299070138892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45932.299070138892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45932.299070138892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45932.299070138892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45932.299070138892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45932.299070138892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45932.299070138892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45932.299070138892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45932.299070138892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45932.299070138892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45932.299070138892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45932.299070138892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45932.299070138892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45932.299070138892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45932.299070138892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45932.299070138892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45932.299070138892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45932.299070138892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45932.299070138892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45932.299070138892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45932.299070138892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45932.299070138892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45932.299070138892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45932.299070138892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45932.299070138892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45932.299070138892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45932.299070138892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45932.299070138892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45932.299070138892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45932.299070138892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45932.299070138892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45932.299070138892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45932.299070138892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45932.299070138892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45932.299070138892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45932.299070138892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45932.299070138892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45932.299070138892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45932.299070138892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45932.299070138892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45932.299070138892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45932.299070138892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45932.299070138892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45932.299070138892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45932.299070138892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45932.299070138892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45932.299070138892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45932.299070138892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45932.299070138892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45932.299070138892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45932.299070138892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45932.299070138892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45932.299070138892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45932.299070138892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45932.299070138892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45932.299070138892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45932.299070138892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45932.299070138892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45932.299070138892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45932.299070138892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45932.299070138892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45932.299070138892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45932.299070138892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45932.299070138892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45932.299070138892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45932.299070138892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45932.299070138892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45932.299070138892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45932.299070138892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45932.299070138892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45932.299070138892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45932.299070138892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45932.299070138892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45932.299070138892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45932.299070138892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45932.299070138892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45932.299070138892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45932.299070138892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45932.299070138892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45932.299070138892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45932.299070138892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45932.299070138892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45932.299070138892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45932.299070138892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45932.299070138892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45932.299070138892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45932.299070138892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45932.299070138892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45932.299070138892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45932.299070138892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45932.299070138892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45932.299070138892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45932.299070138892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45932.299070138892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45932.299070138892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45932.299070138892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45932.299070138892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45932.299070138892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45932.299070138892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45932.299070138892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45932.299070138892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45932.299070138892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45932.299070138892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45932.299070138892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45932.299070138892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45932.299070138892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45932.299070138892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45932.299070138892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45932.299070138892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45932.299070138892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45932.299070138892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45932.299070138892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45932.299070138892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45932.299070138892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45932.299070138892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45932.299070138892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45932.299070138892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45932.299070138892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45932.299070138892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45932.299070138892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45932.299070138892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45932.299070138892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45932.299070138892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45932.299070138892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45932.299070138892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45932.299070138892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45932.299070138892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45932.299070138892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45932.299070138892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45932.299070138892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45932.299070138892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45932.299070138892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45932.299070138892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45932.299070138892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45932.299070138892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45932.299070138892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45932.299070138892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45932.299070138892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45932.299070138892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45932.299070138892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45932.299070138892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45932.299070138892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45932.299070138892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45932.299070138892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45932.299070138892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45932.299070138892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45932.299070138892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45932.299070138892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45932.299070138892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45932.299070138892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45932.299070138892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45932.299070138892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45932.299070138892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45932.299070138892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45932.299070138892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45932.299070138892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45932.299070138892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45932.299070138892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45932.299070138892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45932.299070138892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45932.299070138892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45932.299070138892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45932.299070138892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45932.299070138892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45932.299070138892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45932.299070138892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45932.299070138892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45932.299070138892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45932.299070138892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45932.299070138892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45932.299070138892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45932.299070138892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45932.299070138892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45932.299070138892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45932.299070138892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45932.299070138892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45932.299070138892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45932.299070138892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45932.299070138892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45932.299070138892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45932.299070138892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45932.299070138892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45932.299070138892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45932.299070138892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45932.299070138892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45932.299070138892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45932.299070138892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45932.299070138892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45932.299070138892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45932.299070138892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45932.299070138892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45932.299070138892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45932.299070138892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45932.299070138892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45932.299070138892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45932.299070138892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45932.299070138892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45932.299070138892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45932.299070138892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45932.299070138892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45932.299070138892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45932.299070138892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45932.299070138892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45932.299070138892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45932.299070138892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45932.299070138892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45932.299070138892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45932.299070138892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45932.299070138892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45932.299070138892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45932.299070138892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45932.299070138892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45932.299070138892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45932.299070138892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45932.299070138892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45932.299070138892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45932.299070138892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45932.299070138892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45932.299070138892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45932.299070138892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45932.299070138892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45932.299070138892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45932.299070138892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45932.299070138892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45932.299070138892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45932.299070138892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45932.299070138892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45932.299070138892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45932.299070138892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45932.299070138892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45932.299070138892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45932.299070138892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45932.299070138892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45932.299070138892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45932.299070138892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45932.299070138892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45932.299070138892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45932.299070138892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45932.299070138892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45932.299070138892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45932.299070138892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45932.299070138892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45932.299070138892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45932.299070138892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45932.299070138892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45932.299070138892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45932.299070138892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45932.299070138892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45932.299070138892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45932.299070138892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45932.299070138892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45932.299070138892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45932.299070138892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45932.299070138892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45932.299070138892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45932.299070138892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45932.299070138892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45932.299070138892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45932.299070138892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45932.299070138892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45932.299070138892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45932.299070138892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45932.299070138892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45932.299070138892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45932.299070138892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45932.299070138892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45932.299070138892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45932.299070138892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45932.299070138892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45932.299070138892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45932.299070138892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45932.299070138892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45932.299070138892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45932.299070138892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45932.299070138892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45932.299070138892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45932.299070138892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45932.299070138892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45932.299070138892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45932.299070138892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45932.299070138892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45932.299070138892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45932.299070138892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45932.299070138892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45932.299070138892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45932.299070138892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45932.299070138892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45932.299070138892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45932.299070138892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45932.299070138892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45932.299070138892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45932.299070138892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45932.299070138892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45932.299070138892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45932.299070138892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45932.299070138892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45932.299070138892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45932.299070138892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45932.299070138892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45932.299070138892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45932.299070138892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45932.299070138892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45932.299070138892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45932.299070138892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45932.299070138892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45932.299070138892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45932.299070138892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45932.299070138892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45932.299070138892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45932.299070138892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45932.299070138892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45932.299070138892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45932.299070138892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45932.299070138892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45932.299070138892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45932.299070138892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45932.299070138892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45932.299070138892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45932.299070138892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45932.299070138892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45932.299070138892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45932.299070138892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45932.299070138892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45932.299070138892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45932.299070138892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45932.299070138892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45932.299070138892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45932.299070138892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45932.299070138892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45932.299070138892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45932.299070138892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45932.299070138892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45932.299070138892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45932.299070138892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45932.299070138892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45932.299070138892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45932.299070138892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45932.299070138892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45932.299070138892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45932.299070138892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45932.299070138892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45932.299070138892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45932.299070138892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45932.299070138892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45932.299070138892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45932.299070138892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45932.299070138892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45932.299070138892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45932.299070138892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45932.299070138892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45932.299070138892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45932.299070138892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45932.299070138892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45932.299070138892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45932.299070138892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45932.299070138892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45932.299070138892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45932.299070138892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45932.299070138892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45932.299070138892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45932.299070138892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45932.299070138892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45932.299070138892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45932.299070138892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45932.299070138892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45932.299070138892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45932.299070138892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45932.299070138892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45932.299070138892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45932.299070138892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45932.299070138892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45932.299070138892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45932.299070138892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45932.299070138892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45932.299070138892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45932.299070138892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45932.299070138892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45932.299070138892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45932.299070138892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45932.299070138892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45932.299070138892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45932.299070138892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45932.299070138892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45932.299070138892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45932.299070138892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45932.299070138892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45932.299070138892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45932.299070138892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45932.299070138892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45932.299070138892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45932.299070138892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45932.299070138892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45932.299070138892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45932.299070138892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45932.299070138892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45932.299070138892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45932.299070138892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45932.299070138892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45932.299070138892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45932.299070138892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45932.299070138892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45932.299070138892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45932.299070138892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45932.299070138892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45932.299070138892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45932.299070138892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45932.299070138892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45932.299070138892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45932.299070138892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45932.299070138892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45932.299070138892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45932.299070138892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45932.299070138892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45932.299070138892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45932.299070138892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45932.299070138892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45932.299070138892</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45932.299070138892</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45932.299070138892</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45932.299070138892</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8" sqref="K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228.8183525462955</v>
      </c>
      <c r="H2" s="113">
        <v>45703.474768518521</v>
      </c>
      <c r="I2" s="110" t="str">
        <f>IFERROR(VLOOKUP(D2,DB!A:F,6,0),"")</f>
        <v>SCECO</v>
      </c>
      <c r="J2" s="110" t="str">
        <f>IFERROR(VLOOKUP(D2,DB!A:G,7,0),"")</f>
        <v>Dead</v>
      </c>
      <c r="K2" s="115" t="s">
        <v>39063</v>
      </c>
      <c r="L2" s="107" t="str">
        <f>IFERROR(VLOOKUP(D2,DB!A:I,9,0),"")</f>
        <v>Latis</v>
      </c>
    </row>
    <row r="3" spans="1:16" ht="15" customHeight="1">
      <c r="A3" s="110" t="s">
        <v>39064</v>
      </c>
      <c r="B3" s="110" t="str">
        <f>IFERROR(VLOOKUP(D3,DB!A:K,11,0),"")</f>
        <v>R4</v>
      </c>
      <c r="C3" s="111">
        <v>2</v>
      </c>
      <c r="D3" s="107" t="s">
        <v>39065</v>
      </c>
      <c r="E3" s="112" t="s">
        <v>38964</v>
      </c>
      <c r="F3" s="113">
        <v>45930.890277777777</v>
      </c>
      <c r="G3" s="114">
        <f ca="1">IFERROR(NOW()-F3,"")</f>
        <v>1.4087923611150472</v>
      </c>
      <c r="H3" s="113">
        <v>45930.847372685188</v>
      </c>
      <c r="I3" s="110" t="str">
        <f>IFERROR(VLOOKUP(D3,DB!A:F,6,0),"")</f>
        <v>SCECO</v>
      </c>
      <c r="J3" s="110" t="str">
        <f>IFERROR(VLOOKUP(D3,DB!A:G,7,0),"")</f>
        <v>In progress</v>
      </c>
      <c r="K3" s="115" t="s">
        <v>39066</v>
      </c>
      <c r="L3" s="107" t="str">
        <f>IFERROR(VLOOKUP(D3,DB!A:I,9,0),"")</f>
        <v>Latis</v>
      </c>
    </row>
    <row r="4" spans="1:16" ht="15" customHeight="1">
      <c r="A4" s="110" t="s">
        <v>39067</v>
      </c>
      <c r="B4" s="110" t="str">
        <f>IFERROR(VLOOKUP(D4,DB!A:K,11,0),"")</f>
        <v>R4</v>
      </c>
      <c r="C4" s="111">
        <v>1</v>
      </c>
      <c r="D4" s="107" t="s">
        <v>36334</v>
      </c>
      <c r="E4" s="112" t="s">
        <v>38964</v>
      </c>
      <c r="F4" s="113">
        <v>45931.942245370374</v>
      </c>
      <c r="G4" s="114">
        <f ca="1">IFERROR(NOW()-F4,"")</f>
        <v>0.35682476851798128</v>
      </c>
      <c r="H4" s="113">
        <v>45931.936539351853</v>
      </c>
      <c r="I4" s="110" t="str">
        <f>IFERROR(VLOOKUP(D4,DB!A:F,6,0),"")</f>
        <v>Generator-SG</v>
      </c>
      <c r="J4" s="110" t="str">
        <f>IFERROR(VLOOKUP(D4,DB!A:G,7,0),"")</f>
        <v>No BB Shifted</v>
      </c>
      <c r="K4" s="115" t="s">
        <v>39068</v>
      </c>
      <c r="L4" s="107" t="str">
        <f>IFERROR(VLOOKUP(D4,DB!A:I,9,0),"")</f>
        <v>Latis</v>
      </c>
    </row>
    <row r="5" spans="1:16" ht="15" customHeight="1">
      <c r="A5" s="110"/>
      <c r="B5" s="110" t="str">
        <f>IFERROR(VLOOKUP(D5,DB!A:K,11,0),"")</f>
        <v/>
      </c>
      <c r="C5" s="111"/>
      <c r="D5" s="107"/>
      <c r="E5" s="112"/>
      <c r="F5" s="113"/>
      <c r="G5" s="114">
        <f ca="1">IFERROR(NOW()-F5,"")</f>
        <v>45932.299070138892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45932.299070138892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45932.299070138892</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45932.299070138892</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45932.299070138892</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45932.299070138892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45932.299070138892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45932.299070138892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45932.299070138892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45932.299070138892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45932.299070138892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45932.299070138892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45932.299070138892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45932.299070138892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45932.299070138892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45932.299070138892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45932.299070138892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45932.299070138892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45932.299070138892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45932.299070138892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45932.299070138892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45932.299070138892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45932.299070138892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45932.299070138892</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7"/>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40.467009953703382</v>
      </c>
      <c r="H2" s="38">
        <v>45891.790393518517</v>
      </c>
      <c r="I2" s="37" t="str">
        <f>IFERROR(VLOOKUP(D2,DB!A:F,6,0),"")</f>
        <v>Generator-SG</v>
      </c>
      <c r="J2" s="37" t="str">
        <f>IFERROR(VLOOKUP(D2,DB!A:G,7,0),"")</f>
        <v>Vandalized</v>
      </c>
      <c r="K2" s="37" t="s">
        <v>39070</v>
      </c>
      <c r="L2" s="37" t="str">
        <f>IFERROR(VLOOKUP(D2,DB!A:I,9,0),"")</f>
        <v>Latis</v>
      </c>
      <c r="M2" s="139"/>
    </row>
    <row r="3" spans="1:13" ht="30.75">
      <c r="A3" s="37" t="s">
        <v>39071</v>
      </c>
      <c r="B3" s="37" t="str">
        <f>IFERROR(VLOOKUP(D3,DB!A:K,11,0),"")</f>
        <v>R5</v>
      </c>
      <c r="C3" s="37">
        <v>1</v>
      </c>
      <c r="D3" s="37" t="s">
        <v>31295</v>
      </c>
      <c r="E3" s="37" t="s">
        <v>38967</v>
      </c>
      <c r="F3" s="38">
        <v>45926.188877314817</v>
      </c>
      <c r="G3" s="39">
        <f ca="1">IFERROR(NOW()-F3,"-")</f>
        <v>6.1101928240750567</v>
      </c>
      <c r="H3" s="38">
        <v>45926.158159722225</v>
      </c>
      <c r="I3" s="37" t="str">
        <f>IFERROR(VLOOKUP(D3,DB!A:F,6,0),"")</f>
        <v>SCECO</v>
      </c>
      <c r="J3" s="37" t="str">
        <f>IFERROR(VLOOKUP(D3,DB!A:G,7,0),"")</f>
        <v>Good</v>
      </c>
      <c r="K3" s="37" t="s">
        <v>39072</v>
      </c>
      <c r="L3" s="37" t="str">
        <f>IFERROR(VLOOKUP(D3,DB!A:I,9,0),"")</f>
        <v>Latis</v>
      </c>
      <c r="M3" s="139"/>
    </row>
    <row r="4" spans="1:13" ht="15">
      <c r="A4" s="37"/>
      <c r="B4" s="37" t="str">
        <f>IFERROR(VLOOKUP(D4,DB!A:K,11,0),"")</f>
        <v/>
      </c>
      <c r="C4" s="37"/>
      <c r="D4" s="37"/>
      <c r="E4" s="37"/>
      <c r="F4" s="38"/>
      <c r="G4" s="39">
        <f ca="1">IFERROR(NOW()-F4,"-")</f>
        <v>45932.299070138892</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45932.299070138892</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45932.299070138892</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45932.299070138892</v>
      </c>
      <c r="H7" s="38"/>
      <c r="I7" s="37" t="str">
        <f>IFERROR(VLOOKUP(D7,DB!A:F,6,0),"")</f>
        <v/>
      </c>
      <c r="J7" s="37" t="str">
        <f>IFERROR(VLOOKUP(D7,DB!A:G,7,0),"")</f>
        <v/>
      </c>
      <c r="K7" s="37"/>
      <c r="L7" s="37" t="str">
        <f>IFERROR(VLOOKUP(D7,DB!A:I,9,0),"")</f>
        <v/>
      </c>
      <c r="M7" s="139"/>
    </row>
    <row r="8" spans="1:13" ht="15.75">
      <c r="A8" s="37"/>
      <c r="B8" s="37" t="str">
        <f>IFERROR(VLOOKUP(D8,DB!A:K,11,0),"")</f>
        <v/>
      </c>
      <c r="C8" s="37"/>
      <c r="D8" s="144"/>
      <c r="E8" s="37"/>
      <c r="F8" s="38"/>
      <c r="G8" s="39">
        <f ca="1">IFERROR(NOW()-F8,"-")</f>
        <v>45932.299070138892</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45932.299070138892</v>
      </c>
      <c r="H9" s="38"/>
      <c r="I9" s="37" t="str">
        <f>IFERROR(VLOOKUP(D9,DB!A:F,6,0),"")</f>
        <v/>
      </c>
      <c r="J9" s="37" t="str">
        <f>IFERROR(VLOOKUP(D9,DB!A:G,7,0),"")</f>
        <v/>
      </c>
      <c r="K9" s="37"/>
      <c r="L9" s="37" t="str">
        <f>IFERROR(VLOOKUP(D9,DB!A:I,9,0),"")</f>
        <v/>
      </c>
      <c r="M9" s="139"/>
    </row>
    <row r="10" spans="1:13" ht="15">
      <c r="A10" s="92"/>
      <c r="B10" s="92" t="str">
        <f>IFERROR(VLOOKUP(D10,DB!A:K,11,0),"")</f>
        <v/>
      </c>
      <c r="C10" s="92"/>
      <c r="D10" s="92"/>
      <c r="E10" s="92"/>
      <c r="F10" s="134"/>
      <c r="G10" s="135">
        <f ca="1">IFERROR(NOW()-F10,"-")</f>
        <v>45932.299070138892</v>
      </c>
      <c r="H10" s="134"/>
      <c r="I10" s="92" t="str">
        <f>IFERROR(VLOOKUP(D10,DB!A:F,6,0),"")</f>
        <v/>
      </c>
      <c r="J10" s="92" t="str">
        <f>IFERROR(VLOOKUP(D10,DB!A:G,7,0),"")</f>
        <v/>
      </c>
      <c r="K10" s="92"/>
      <c r="L10" s="92" t="str">
        <f>IFERROR(VLOOKUP(D10,DB!A:I,9,0),"")</f>
        <v/>
      </c>
      <c r="M10" s="139"/>
    </row>
    <row r="11" spans="1:13" ht="15">
      <c r="A11" s="37"/>
      <c r="B11" s="37" t="str">
        <f>IFERROR(VLOOKUP(D11,DB!A:K,11,0),"")</f>
        <v/>
      </c>
      <c r="C11" s="37"/>
      <c r="D11" s="37"/>
      <c r="E11" s="37"/>
      <c r="F11" s="38"/>
      <c r="G11" s="39">
        <f ca="1">IFERROR(NOW()-F11,"-")</f>
        <v>45932.299070138892</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45932.299070138892</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45932.299070138892</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45932.299070138892</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45932.299070138892</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45932.299070138892</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45932.299070138892</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45932.299070138892</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45932.299070138892</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45932.299070138892</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45932.299070138892</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45932.299070138892</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45932.299070138892</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45932.299070138892</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45932.299070138892</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45932.299070138892</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45932.299070138892</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45932.299070138892</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45932.299070138892</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45932.299070138892</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45932.299070138892</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45932.299070138892</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45932.299070138892</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45932.299070138892</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45932.299070138892</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45932.299070138892</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45932.299070138892</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45932.299070138892</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45932.299070138892</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45932.299070138892</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45932.299070138892</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45932.299070138892</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45932.299070138892</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45932.299070138892</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45932.299070138892</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45932.299070138892</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45932.299070138892</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45932.299070138892</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45932.299070138892</v>
      </c>
      <c r="H49" s="38"/>
      <c r="I49" s="37" t="str">
        <f>IFERROR(VLOOKUP(D49,DB!A:F,6,0),"")</f>
        <v/>
      </c>
      <c r="J49" s="37" t="str">
        <f>IFERROR(VLOOKUP(D49,DB!A:G,7,0),"")</f>
        <v/>
      </c>
      <c r="K49" s="37"/>
      <c r="L49" s="37" t="str">
        <f>IFERROR(VLOOKUP(D49,DB!A:I,9,0),"")</f>
        <v/>
      </c>
      <c r="M49" s="139"/>
    </row>
    <row r="50" spans="1:13" ht="15">
      <c r="A50" s="92"/>
      <c r="B50" s="92" t="str">
        <f>IFERROR(VLOOKUP(D50,DB!A:K,11,0),"")</f>
        <v/>
      </c>
      <c r="C50" s="92"/>
      <c r="D50" s="92"/>
      <c r="E50" s="92"/>
      <c r="F50" s="134"/>
      <c r="G50" s="135">
        <f ca="1">IFERROR(NOW()-F50,"-")</f>
        <v>45932.299070138892</v>
      </c>
      <c r="H50" s="134"/>
      <c r="I50" s="92" t="str">
        <f>IFERROR(VLOOKUP(D50,DB!A:F,6,0),"")</f>
        <v/>
      </c>
      <c r="J50" s="92" t="str">
        <f>IFERROR(VLOOKUP(D50,DB!A:G,7,0),"")</f>
        <v/>
      </c>
      <c r="K50" s="92"/>
      <c r="L50" s="92" t="str">
        <f>IFERROR(VLOOKUP(D50,DB!A:I,9,0),"")</f>
        <v/>
      </c>
      <c r="M50" s="139"/>
    </row>
    <row r="51" spans="1:13" ht="15">
      <c r="A51" s="37"/>
      <c r="B51" s="37" t="str">
        <f>IFERROR(VLOOKUP(D51,DB!A:K,11,0),"")</f>
        <v/>
      </c>
      <c r="C51" s="37"/>
      <c r="D51" s="37"/>
      <c r="E51" s="37"/>
      <c r="F51" s="38"/>
      <c r="G51" s="39">
        <f ca="1">IFERROR(NOW()-F51,"-")</f>
        <v>45932.299070138892</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45932.299070138892</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45932.299070138892</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45932.299070138892</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45932.299070138892</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45932.299070138892</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45932.299070138892</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45932.299070138892</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45932.299070138892</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45932.299070138892</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45932.299070138892</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45932.299070138892</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45932.299070138892</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45932.299070138892</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45932.299070138892</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45932.299070138892</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45932.299070138892</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45932.299070138892</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45932.299070138892</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45932.299070138892</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45932.299070138892</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45932.299070138892</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45932.299070138892</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45932.299070138892</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45932.299070138892</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45932.299070138892</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45932.299070138892</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45932.299070138892</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45932.299070138892</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45932.299070138892</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45932.299070138892</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45932.299070138892</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45932.299070138892</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45932.299070138892</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45932.299070138892</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45932.299070138892</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45932.299070138892</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45932.299070138892</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45932.299070138892</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45932.299070138892</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45932.299070138892</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45932.299070138892</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45932.299070138892</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45932.299070138892</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45932.299070138892</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45932.299070138892</v>
      </c>
      <c r="H96" s="38"/>
      <c r="I96" s="37" t="str">
        <f>IFERROR(VLOOKUP(D96,DB!A:F,6,0),"")</f>
        <v/>
      </c>
      <c r="J96" s="37" t="str">
        <f>IFERROR(VLOOKUP(D96,DB!A:G,7,0),"")</f>
        <v/>
      </c>
      <c r="K96" s="37"/>
      <c r="L96" s="37" t="str">
        <f>IFERROR(VLOOKUP(D96,DB!A:I,9,0),"")</f>
        <v/>
      </c>
      <c r="M96" s="139"/>
    </row>
    <row r="97" spans="1:13" ht="15">
      <c r="A97" s="92"/>
      <c r="B97" s="92" t="str">
        <f>IFERROR(VLOOKUP(D97,DB!A:K,11,0),"")</f>
        <v/>
      </c>
      <c r="C97" s="92"/>
      <c r="D97" s="92"/>
      <c r="E97" s="92"/>
      <c r="F97" s="134"/>
      <c r="G97" s="135">
        <f ca="1">IFERROR(NOW()-F97,"-")</f>
        <v>45932.299070138892</v>
      </c>
      <c r="H97" s="134"/>
      <c r="I97" s="92" t="str">
        <f>IFERROR(VLOOKUP(D97,DB!A:F,6,0),"")</f>
        <v/>
      </c>
      <c r="J97" s="92" t="str">
        <f>IFERROR(VLOOKUP(D97,DB!A:G,7,0),"")</f>
        <v/>
      </c>
      <c r="K97" s="92"/>
      <c r="L97" s="92" t="str">
        <f>IFERROR(VLOOKUP(D97,DB!A:I,9,0),"")</f>
        <v/>
      </c>
      <c r="M97" s="139"/>
    </row>
    <row r="98" spans="1:13" ht="15">
      <c r="A98" s="92"/>
      <c r="B98" s="92" t="str">
        <f>IFERROR(VLOOKUP(D98,DB!A:K,11,0),"")</f>
        <v/>
      </c>
      <c r="C98" s="92"/>
      <c r="D98" s="92"/>
      <c r="E98" s="92"/>
      <c r="F98" s="134"/>
      <c r="G98" s="135">
        <f ca="1">IFERROR(NOW()-F98,"-")</f>
        <v>45932.299070138892</v>
      </c>
      <c r="H98" s="134"/>
      <c r="I98" s="92" t="str">
        <f>IFERROR(VLOOKUP(D98,DB!A:F,6,0),"")</f>
        <v/>
      </c>
      <c r="J98" s="92" t="str">
        <f>IFERROR(VLOOKUP(D98,DB!A:G,7,0),"")</f>
        <v/>
      </c>
      <c r="K98" s="92"/>
      <c r="L98" s="92" t="str">
        <f>IFERROR(VLOOKUP(D98,DB!A:I,9,0),"")</f>
        <v/>
      </c>
    </row>
    <row r="99" spans="1:13" ht="15">
      <c r="A99" s="37"/>
      <c r="B99" s="37" t="str">
        <f>IFERROR(VLOOKUP(D99,DB!A:K,11,0),"")</f>
        <v/>
      </c>
      <c r="C99" s="37"/>
      <c r="D99" s="37"/>
      <c r="E99" s="37"/>
      <c r="F99" s="38"/>
      <c r="G99" s="39">
        <f ca="1">IFERROR(NOW()-F99,"-")</f>
        <v>45932.299070138892</v>
      </c>
      <c r="H99" s="38"/>
      <c r="I99" s="37" t="str">
        <f>IFERROR(VLOOKUP(D99,DB!A:F,6,0),"")</f>
        <v/>
      </c>
      <c r="J99" s="37" t="str">
        <f>IFERROR(VLOOKUP(D99,DB!A:G,7,0),"")</f>
        <v/>
      </c>
      <c r="K99" s="37"/>
      <c r="L99" s="37" t="str">
        <f>IFERROR(VLOOKUP(D99,DB!A:I,9,0),"")</f>
        <v/>
      </c>
    </row>
    <row r="100" spans="1:13" ht="15">
      <c r="A100" s="37"/>
      <c r="B100" s="37" t="str">
        <f>IFERROR(VLOOKUP(D100,DB!A:K,11,0),"")</f>
        <v/>
      </c>
      <c r="C100" s="37"/>
      <c r="D100" s="37"/>
      <c r="E100" s="37"/>
      <c r="F100" s="38"/>
      <c r="G100" s="39">
        <f ca="1">IFERROR(NOW()-F100,"-")</f>
        <v>45932.299070138892</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45932.299070138892</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45932.299070138892</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45932.299070138892</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45932.299070138892</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45932.299070138892</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45932.299070138892</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45932.299070138892</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45932.299070138892</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45932.299070138892</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45932.299070138892</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45932.299070138892</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45932.299070138892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45932.299070138892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45932.299070138892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45932.299070138892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45932.299070138892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45932.299070138892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45932.299070138892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45932.299070138892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45932.299070138892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45932.299070138892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45932.299070138892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45932.299070138892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45932.299070138892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45932.299070138892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45932.299070138892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45932.299070138892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45932.299070138892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45932.299070138892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45932.299070138892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45932.299070138892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45932.299070138892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45932.299070138892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45932.299070138892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45932.299070138892</v>
      </c>
      <c r="H135" s="38"/>
      <c r="I135" s="37" t="str">
        <f>IFERROR(VLOOKUP(D135,DB!A:F,6,0),"")</f>
        <v/>
      </c>
      <c r="J135" s="37" t="str">
        <f>IFERROR(VLOOKUP(D135,DB!A:G,7,0),"")</f>
        <v/>
      </c>
      <c r="K135" s="37"/>
      <c r="L135" s="37" t="str">
        <f>IFERROR(VLOOKUP(D135,DB!A:I,9,0),"")</f>
        <v/>
      </c>
    </row>
    <row r="136" spans="1:12" ht="15">
      <c r="A136" s="92"/>
      <c r="B136" s="92" t="str">
        <f>IFERROR(VLOOKUP(D136,DB!A:K,11,0),"")</f>
        <v/>
      </c>
      <c r="C136" s="92"/>
      <c r="D136" s="92"/>
      <c r="E136" s="92"/>
      <c r="F136" s="134"/>
      <c r="G136" s="135">
        <f ca="1">IFERROR(NOW()-F136,"-")</f>
        <v>45932.299070138892</v>
      </c>
      <c r="H136" s="134"/>
      <c r="I136" s="92" t="str">
        <f>IFERROR(VLOOKUP(D136,DB!A:F,6,0),"")</f>
        <v/>
      </c>
      <c r="J136" s="92" t="str">
        <f>IFERROR(VLOOKUP(D136,DB!A:G,7,0),"")</f>
        <v/>
      </c>
      <c r="K136" s="92"/>
      <c r="L136" s="92" t="str">
        <f>IFERROR(VLOOKUP(D136,DB!A:I,9,0),"")</f>
        <v/>
      </c>
    </row>
    <row r="137" spans="1:12" ht="15">
      <c r="A137" s="37"/>
      <c r="B137" s="37" t="str">
        <f>IFERROR(VLOOKUP(D137,DB!A:K,11,0),"")</f>
        <v/>
      </c>
      <c r="C137" s="37"/>
      <c r="D137" s="37"/>
      <c r="E137" s="37"/>
      <c r="F137" s="38"/>
      <c r="G137" s="39">
        <f ca="1">IFERROR(NOW()-F137,"-")</f>
        <v>45932.299070138892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45932.299070138892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45932.299070138892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45932.299070138892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45932.299070138892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45932.299070138892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45932.299070138892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45932.299070138892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45932.299070138892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45932.299070138892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45932.299070138892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45932.299070138892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45932.299070138892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45932.299070138892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45932.299070138892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45932.299070138892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45932.299070138892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45932.299070138892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45932.299070138892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45932.299070138892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45932.299070138892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45932.299070138892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45932.299070138892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45932.299070138892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45932.299070138892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45932.299070138892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45932.299070138892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45932.299070138892</v>
      </c>
      <c r="H164" s="38"/>
      <c r="I164" s="37" t="str">
        <f>IFERROR(VLOOKUP(D164,DB!A:F,6,0),"")</f>
        <v/>
      </c>
      <c r="J164" s="37" t="str">
        <f>IFERROR(VLOOKUP(D164,DB!A:G,7,0),"")</f>
        <v/>
      </c>
      <c r="K164" s="37"/>
      <c r="L164" s="37" t="str">
        <f>IFERROR(VLOOKUP(D164,DB!A:I,9,0),"")</f>
        <v/>
      </c>
    </row>
    <row r="165" spans="1:12" ht="15">
      <c r="A165" s="92"/>
      <c r="B165" s="92" t="str">
        <f>IFERROR(VLOOKUP(D165,DB!A:K,11,0),"")</f>
        <v/>
      </c>
      <c r="C165" s="92"/>
      <c r="D165" s="92"/>
      <c r="E165" s="92"/>
      <c r="F165" s="134"/>
      <c r="G165" s="135">
        <f ca="1">IFERROR(NOW()-F165,"-")</f>
        <v>45932.299070138892</v>
      </c>
      <c r="H165" s="134"/>
      <c r="I165" s="92" t="str">
        <f>IFERROR(VLOOKUP(D165,DB!A:F,6,0),"")</f>
        <v/>
      </c>
      <c r="J165" s="92" t="str">
        <f>IFERROR(VLOOKUP(D165,DB!A:G,7,0),"")</f>
        <v/>
      </c>
      <c r="K165" s="92"/>
      <c r="L165" s="92" t="str">
        <f>IFERROR(VLOOKUP(D165,DB!A:I,9,0),"")</f>
        <v/>
      </c>
    </row>
    <row r="166" spans="1:12" ht="15">
      <c r="A166" s="37"/>
      <c r="B166" s="37" t="str">
        <f>IFERROR(VLOOKUP(D166,DB!A:K,11,0),"")</f>
        <v/>
      </c>
      <c r="C166" s="37"/>
      <c r="D166" s="37"/>
      <c r="E166" s="37"/>
      <c r="F166" s="38"/>
      <c r="G166" s="39">
        <f ca="1">IFERROR(NOW()-F166,"-")</f>
        <v>45932.299070138892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45932.299070138892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45932.299070138892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45932.299070138892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45932.299070138892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45932.299070138892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45932.299070138892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45932.299070138892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45932.299070138892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45932.299070138892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45932.299070138892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45932.299070138892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45932.299070138892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45932.299070138892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45932.299070138892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45932.299070138892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45932.299070138892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45932.299070138892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45932.299070138892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45932.299070138892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45932.299070138892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45932.299070138892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45932.299070138892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45932.299070138892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45932.299070138892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45932.299070138892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45932.299070138892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45932.299070138892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45932.299070138892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45932.299070138892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45932.299070138892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45932.299070138892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45932.299070138892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45932.299070138892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45932.299070138892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45932.299070138892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45932.299070138892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45932.299070138892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45932.299070138892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45932.299070138892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45932.299070138892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45932.299070138892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45932.299070138892</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45932.299070138892</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45932.299070138892</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45932.299070138892</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45932.299070138892</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45932.299070138892</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45932.299070138892</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45932.299070138892</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45932.299070138892</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45932.299070138892</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45932.299070138892</v>
      </c>
      <c r="H218" s="38"/>
      <c r="I218" s="37" t="str">
        <f>IFERROR(VLOOKUP(D218,DB!A:F,6,0),"")</f>
        <v/>
      </c>
      <c r="J218" s="37" t="str">
        <f>IFERROR(VLOOKUP(D218,DB!A:G,7,0),"")</f>
        <v/>
      </c>
      <c r="K218" s="37"/>
      <c r="L218" s="37" t="str">
        <f>IFERROR(VLOOKUP(D218,DB!A:I,9,0),"")</f>
        <v/>
      </c>
    </row>
    <row r="219" spans="1:12" ht="15">
      <c r="A219" s="92"/>
      <c r="B219" s="92" t="str">
        <f>IFERROR(VLOOKUP(D219,DB!A:K,11,0),"")</f>
        <v/>
      </c>
      <c r="C219" s="92"/>
      <c r="D219" s="92"/>
      <c r="E219" s="92"/>
      <c r="F219" s="134"/>
      <c r="G219" s="135">
        <f ca="1">IFERROR(NOW()-F219,"-")</f>
        <v>45932.299070138892</v>
      </c>
      <c r="H219" s="134"/>
      <c r="I219" s="92" t="str">
        <f>IFERROR(VLOOKUP(D219,DB!A:F,6,0),"")</f>
        <v/>
      </c>
      <c r="J219" s="92" t="str">
        <f>IFERROR(VLOOKUP(D219,DB!A:G,7,0),"")</f>
        <v/>
      </c>
      <c r="K219" s="92"/>
      <c r="L219" s="92" t="str">
        <f>IFERROR(VLOOKUP(D219,DB!A:I,9,0),"")</f>
        <v/>
      </c>
    </row>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4" ht="15"/>
    <row r="475" ht="15"/>
    <row r="476" ht="15"/>
    <row r="477" ht="15"/>
    <row r="478" ht="15"/>
    <row r="479" ht="15"/>
    <row r="480" ht="15"/>
    <row r="481" ht="15"/>
    <row r="482" ht="15"/>
    <row r="483" ht="15"/>
    <row r="484" ht="15"/>
    <row r="485" ht="15"/>
    <row r="486" ht="15"/>
    <row r="487" ht="15"/>
    <row r="489" ht="15"/>
    <row r="490" ht="15"/>
    <row r="491" ht="15"/>
    <row r="492" ht="15"/>
    <row r="493" ht="15"/>
    <row r="494" ht="15"/>
    <row r="496" ht="15"/>
    <row r="497" ht="15"/>
    <row r="498" ht="15"/>
    <row r="499" ht="15"/>
    <row r="500" ht="15"/>
    <row r="501" ht="15"/>
    <row r="502" ht="15"/>
    <row r="503"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8" ht="15"/>
    <row r="539" ht="15"/>
    <row r="540" ht="15"/>
    <row r="541" ht="15"/>
    <row r="542" ht="15"/>
    <row r="543" ht="15"/>
    <row r="544" ht="15"/>
    <row r="545" ht="15"/>
    <row r="546" ht="15"/>
    <row r="547" ht="15"/>
    <row r="549" ht="15"/>
    <row r="550" ht="15"/>
    <row r="551" ht="15"/>
    <row r="554" ht="15"/>
    <row r="555" ht="15"/>
    <row r="556" ht="15"/>
    <row r="557"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871" ht="15"/>
    <row r="872" ht="15"/>
    <row r="873" ht="15"/>
    <row r="874" ht="15"/>
    <row r="878" ht="15"/>
    <row r="879" ht="15"/>
    <row r="889" ht="15"/>
    <row r="894" ht="15"/>
    <row r="905" ht="15"/>
    <row r="906" ht="15"/>
    <row r="913" ht="15"/>
    <row r="914" ht="15"/>
    <row r="918" ht="15"/>
    <row r="919" ht="15"/>
    <row r="920" ht="15"/>
    <row r="927" ht="15"/>
    <row r="928" ht="15"/>
    <row r="929" ht="15"/>
    <row r="930" ht="15"/>
    <row r="932" ht="15"/>
    <row r="933" ht="15"/>
    <row r="934" ht="15"/>
    <row r="937" ht="15"/>
    <row r="938" ht="15"/>
    <row r="939" ht="15"/>
    <row r="940" ht="15"/>
    <row r="942" ht="15"/>
    <row r="943" ht="15"/>
    <row r="944" ht="15"/>
    <row r="945" ht="15"/>
    <row r="946" ht="15"/>
    <row r="947" ht="15"/>
    <row r="949" ht="15"/>
    <row r="950" ht="15"/>
    <row r="952" ht="15"/>
    <row r="953" ht="15"/>
    <row r="955" ht="15"/>
    <row r="956" ht="15"/>
    <row r="957" ht="15"/>
    <row r="959" ht="15"/>
    <row r="960" ht="15"/>
    <row r="961" ht="15"/>
    <row r="962" ht="15"/>
    <row r="963" ht="15"/>
    <row r="967" ht="15"/>
    <row r="968" ht="15"/>
    <row r="969" ht="15"/>
    <row r="970" ht="15"/>
    <row r="973" ht="15"/>
    <row r="974" ht="15"/>
    <row r="977" ht="15"/>
    <row r="1018" ht="15"/>
    <row r="1019" ht="15"/>
    <row r="1022" ht="15"/>
    <row r="1023" ht="15"/>
    <row r="1030" ht="15"/>
    <row r="1031" ht="15"/>
    <row r="1034" ht="15"/>
    <row r="1036" ht="15"/>
    <row r="1038" ht="15"/>
    <row r="1039" ht="15"/>
    <row r="1040" ht="15"/>
    <row r="1043" ht="15"/>
    <row r="1044" ht="15"/>
    <row r="1046" ht="15"/>
    <row r="1049" ht="15"/>
    <row r="1050" ht="15"/>
    <row r="1052" ht="15"/>
    <row r="1053" ht="15"/>
    <row r="1054" ht="15"/>
    <row r="1055" ht="15"/>
    <row r="1056" ht="15"/>
    <row r="1059" ht="15"/>
    <row r="1060" ht="15"/>
    <row r="1061" ht="15"/>
    <row r="1062" ht="15"/>
    <row r="1063" ht="15"/>
    <row r="1064" ht="15"/>
    <row r="1066" ht="15"/>
    <row r="1068" ht="15"/>
    <row r="1070" ht="15"/>
    <row r="1071" ht="15"/>
    <row r="1072" ht="15"/>
    <row r="1074" ht="15"/>
    <row r="1075" ht="15"/>
    <row r="1076" ht="15"/>
    <row r="1077" ht="15"/>
    <row r="1078" ht="15"/>
    <row r="1079" ht="15"/>
    <row r="1080" ht="15"/>
    <row r="1082" ht="15"/>
    <row r="1083" ht="15"/>
    <row r="1084" ht="15"/>
    <row r="1089" ht="15"/>
    <row r="1090" ht="15"/>
    <row r="1094" ht="15"/>
    <row r="1095" ht="15"/>
    <row r="1096" ht="15"/>
    <row r="1099" ht="15"/>
    <row r="1101" ht="15"/>
    <row r="1105" ht="15"/>
    <row r="1109" ht="15"/>
    <row r="1115" ht="15"/>
    <row r="1116" ht="15"/>
    <row r="1118" ht="15"/>
    <row r="1119" ht="15"/>
    <row r="1121" ht="15"/>
    <row r="1124" ht="15"/>
    <row r="1125" ht="15"/>
    <row r="1127" ht="15"/>
    <row r="1129" ht="15"/>
    <row r="1131" ht="15"/>
    <row r="1133" ht="15"/>
    <row r="1134" ht="15"/>
    <row r="1135" ht="15"/>
    <row r="1137" ht="15"/>
    <row r="1138" ht="15"/>
    <row r="1139" ht="15"/>
    <row r="1140" ht="15"/>
    <row r="1143" ht="15"/>
    <row r="1317" ht="15"/>
    <row r="1318" ht="15"/>
    <row r="1328" ht="15"/>
    <row r="1329" ht="15"/>
    <row r="1330" ht="15"/>
    <row r="1336" ht="15"/>
    <row r="1337" ht="15"/>
    <row r="1338" ht="15"/>
    <row r="1339" ht="15"/>
    <row r="1341" ht="15"/>
    <row r="1344" ht="15"/>
    <row r="1345" ht="15"/>
    <row r="1346" ht="15"/>
    <row r="1347" ht="15"/>
    <row r="1349" ht="15"/>
    <row r="1350" ht="15"/>
    <row r="1352" ht="15"/>
    <row r="1353" ht="15"/>
    <row r="1354" ht="15"/>
    <row r="1355" ht="15"/>
    <row r="1357" ht="15"/>
    <row r="1358" ht="15"/>
    <row r="1359" ht="15"/>
    <row r="1362" ht="15"/>
    <row r="1363" ht="15"/>
    <row r="1366" ht="15"/>
    <row r="1367" ht="15"/>
    <row r="1368" ht="15"/>
    <row r="1369" ht="15"/>
    <row r="1370" ht="15"/>
    <row r="1371" ht="15"/>
    <row r="1372" ht="15"/>
    <row r="1373" ht="15"/>
    <row r="1375" ht="15"/>
    <row r="1377" ht="15"/>
    <row r="1378" ht="15"/>
    <row r="1379" ht="15"/>
    <row r="1382" ht="15"/>
    <row r="1392" ht="15"/>
    <row r="1395" ht="15"/>
    <row r="1396" ht="15"/>
    <row r="1397" ht="15"/>
  </sheetData>
  <dataValidations count="2">
    <dataValidation allowBlank="1" showInputMessage="1" showErrorMessage="1" sqref="E1" xr:uid="{920C6338-E771-4DAE-8C89-92A9093EA4DE}"/>
    <dataValidation type="list" allowBlank="1" showInputMessage="1" showErrorMessage="1" sqref="E2:E2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4"/>
  <sheetViews>
    <sheetView workbookViewId="0">
      <selection activeCell="D7" sqref="D7"/>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39073</v>
      </c>
      <c r="B2" s="140" t="s">
        <v>5398</v>
      </c>
      <c r="C2" s="140">
        <v>1</v>
      </c>
      <c r="D2" s="140" t="s">
        <v>32861</v>
      </c>
      <c r="E2" s="140" t="s">
        <v>39074</v>
      </c>
      <c r="F2" s="141">
        <v>45929.14371527778</v>
      </c>
      <c r="G2" s="142">
        <f ca="1">IFERROR(NOW()-F2,"-")</f>
        <v>3.1553548611118458</v>
      </c>
      <c r="H2" s="140">
        <v>45929.455266203702</v>
      </c>
      <c r="I2" s="140" t="str">
        <f>IFERROR(VLOOKUP(D2,DB!A:F,6,0),"")</f>
        <v>SCECO</v>
      </c>
      <c r="J2" s="140" t="str">
        <f>IFERROR(VLOOKUP(D2,DB!A:G,7,0),"")</f>
        <v>In progress</v>
      </c>
      <c r="K2" s="140" t="s">
        <v>39075</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39076</v>
      </c>
      <c r="B3" s="140" t="s">
        <v>5398</v>
      </c>
      <c r="C3" s="140">
        <v>1</v>
      </c>
      <c r="D3" s="140" t="s">
        <v>34463</v>
      </c>
      <c r="E3" s="140" t="s">
        <v>39074</v>
      </c>
      <c r="F3" s="141">
        <v>45926.772847222222</v>
      </c>
      <c r="G3" s="142">
        <f ca="1">IFERROR(NOW()-F3,"-")</f>
        <v>5.5262229166692123</v>
      </c>
      <c r="H3" s="140">
        <v>45927.449074074102</v>
      </c>
      <c r="I3" s="140" t="str">
        <f>IFERROR(VLOOKUP(D3,DB!A:F,6,0),"")</f>
        <v>SCECO</v>
      </c>
      <c r="J3" s="140" t="str">
        <f>IFERROR(VLOOKUP(D3,DB!A:G,7,0),"")</f>
        <v>Weak</v>
      </c>
      <c r="K3" s="140" t="s">
        <v>39075</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39077</v>
      </c>
      <c r="B4" s="140" t="s">
        <v>5398</v>
      </c>
      <c r="C4" s="140">
        <v>1</v>
      </c>
      <c r="D4" s="140" t="s">
        <v>33408</v>
      </c>
      <c r="E4" s="140" t="s">
        <v>39074</v>
      </c>
      <c r="F4" s="141">
        <v>45931.800995370373</v>
      </c>
      <c r="G4" s="142">
        <f ca="1">IFERROR(NOW()-F4,"-")</f>
        <v>0.49807476851856336</v>
      </c>
      <c r="H4" s="141">
        <v>45931.881805555553</v>
      </c>
      <c r="I4" s="140" t="str">
        <f>IFERROR(VLOOKUP(D4,DB!A:F,6,0),"")</f>
        <v>SCECO</v>
      </c>
      <c r="J4" s="140" t="str">
        <f>IFERROR(VLOOKUP(D4,DB!A:G,7,0),"")</f>
        <v>Dead</v>
      </c>
      <c r="K4" s="140" t="s">
        <v>39075</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39078</v>
      </c>
      <c r="B5" s="140" t="str">
        <f>IFERROR(VLOOKUP(D5,DB!A:K,11,0),"")</f>
        <v>R6</v>
      </c>
      <c r="C5" s="140">
        <v>2</v>
      </c>
      <c r="D5" s="140" t="s">
        <v>38941</v>
      </c>
      <c r="E5" s="140" t="s">
        <v>39074</v>
      </c>
      <c r="F5" s="141">
        <v>45931.827256944445</v>
      </c>
      <c r="G5" s="142">
        <f ca="1">IFERROR(NOW()-F5,"-")</f>
        <v>0.47181319444644032</v>
      </c>
      <c r="H5" s="141">
        <v>45931.799745370372</v>
      </c>
      <c r="I5" s="140" t="str">
        <f>IFERROR(VLOOKUP(D5,DB!A:F,6,0),"")</f>
        <v>Generator-SG</v>
      </c>
      <c r="J5" s="140" t="str">
        <f>IFERROR(VLOOKUP(D5,DB!A:G,7,0),"")</f>
        <v>Vandalized</v>
      </c>
      <c r="K5" s="140" t="s">
        <v>39079</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s="127" customFormat="1" ht="31.5" customHeight="1">
      <c r="A6" s="140" t="s">
        <v>39080</v>
      </c>
      <c r="B6" s="140" t="str">
        <f>IFERROR(VLOOKUP(D6,DB!A:K,11,0),"")</f>
        <v>R6</v>
      </c>
      <c r="C6" s="140">
        <v>1</v>
      </c>
      <c r="D6" s="140" t="s">
        <v>34355</v>
      </c>
      <c r="E6" s="140" t="s">
        <v>39074</v>
      </c>
      <c r="F6" s="145">
        <v>45932.181666666664</v>
      </c>
      <c r="G6" s="142">
        <f ca="1">IFERROR(NOW()-F6,"-")</f>
        <v>0.11740347222803393</v>
      </c>
      <c r="H6" s="145">
        <v>45932.175821759258</v>
      </c>
      <c r="I6" s="140" t="str">
        <f>IFERROR(VLOOKUP(D6,DB!A:F,6,0),"")</f>
        <v>SCECO</v>
      </c>
      <c r="J6" s="140" t="str">
        <f>IFERROR(VLOOKUP(D6,DB!A:G,7,0),"")</f>
        <v>Vandalized</v>
      </c>
      <c r="K6" s="140" t="s">
        <v>39081</v>
      </c>
      <c r="L6" s="140" t="str">
        <f>IFERROR(VLOOKUP(D6,DB!A:I,9,0),"")</f>
        <v>Latis</v>
      </c>
    </row>
    <row r="7" spans="1:16383" ht="31.5" customHeight="1">
      <c r="A7" s="121"/>
      <c r="B7" s="140" t="str">
        <f>IFERROR(VLOOKUP(D7,DB!A:K,11,0),"")</f>
        <v/>
      </c>
      <c r="C7" s="140"/>
      <c r="D7" s="140"/>
      <c r="E7" s="140"/>
      <c r="F7" s="140"/>
      <c r="G7" s="142">
        <f ca="1">IFERROR(NOW()-F7,"-")</f>
        <v>45932.299070138892</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2">
        <f ca="1">IFERROR(NOW()-F8,"-")</f>
        <v>45932.299070138892</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2">
        <f ca="1">IFERROR(NOW()-F9,"-")</f>
        <v>45932.299070138892</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45932.299070138892</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45932.299070138892</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45932.299070138892</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45932.299070138892</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45932.299070138892</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45932.299070138892</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45932.299070138892</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45932.299070138892</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45932.299070138892</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45932.299070138892</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45932.299070138892</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45932.299070138892</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45932.299070138892</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45932.299070138892</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45932.299070138892</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45932.299070138892</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45932.299070138892</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45932.299070138892</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45932.299070138892</v>
      </c>
      <c r="H28" s="140"/>
      <c r="I28" s="140" t="str">
        <f>IFERROR(VLOOKUP(D28,DB!A:F,6,0),"")</f>
        <v/>
      </c>
      <c r="J28" s="140" t="str">
        <f>IFERROR(VLOOKUP(D28,DB!A:G,7,0),"")</f>
        <v/>
      </c>
      <c r="K28" s="140"/>
      <c r="L28" s="140" t="str">
        <f>IFERROR(VLOOKUP(D28,DB!A:I,9,0),"")</f>
        <v/>
      </c>
    </row>
    <row r="29" spans="1:12" ht="31.5" customHeight="1">
      <c r="A29" s="121"/>
      <c r="B29" s="120" t="str">
        <f>IFERROR(VLOOKUP(D29,DB!A:K,11,0),"")</f>
        <v/>
      </c>
      <c r="C29" s="122"/>
      <c r="D29" s="120"/>
      <c r="E29" s="123"/>
      <c r="F29" s="124"/>
      <c r="G29" s="89">
        <f ca="1">IFERROR(NOW()-F29,"-")</f>
        <v>45932.299070138892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45932.299070138892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45932.299070138892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45932.299070138892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45932.299070138892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45932.299070138892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45932.299070138892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45932.299070138892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45932.299070138892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45932.299070138892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45932.299070138892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45932.299070138892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45932.299070138892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45932.299070138892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45932.299070138892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45932.299070138892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45932.299070138892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45932.299070138892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45932.299070138892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45932.299070138892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45932.299070138892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45932.299070138892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45932.299070138892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45932.299070138892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45932.299070138892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45932.299070138892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45932.299070138892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45932.299070138892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45932.299070138892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45932.299070138892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45932.299070138892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45932.299070138892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45932.299070138892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45932.299070138892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45932.299070138892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45932.299070138892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45932.299070138892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45932.299070138892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45932.299070138892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45932.299070138892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45932.299070138892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45932.299070138892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45932.299070138892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45932.299070138892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45932.299070138892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45932.299070138892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45932.299070138892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45932.299070138892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45932.299070138892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45932.299070138892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45932.299070138892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45932.299070138892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45932.299070138892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45932.299070138892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45932.299070138892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45932.299070138892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45932.299070138892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45932.299070138892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45932.299070138892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45932.299070138892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45932.299070138892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45932.299070138892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45932.299070138892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45932.299070138892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45932.299070138892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45932.299070138892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45932.299070138892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45932.299070138892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45932.299070138892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45932.299070138892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45932.299070138892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45932.299070138892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45932.299070138892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45932.299070138892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45932.299070138892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45932.299070138892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45932.299070138892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45932.299070138892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45932.299070138892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45932.299070138892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45932.299070138892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45932.299070138892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45932.299070138892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45932.299070138892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45932.299070138892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45932.299070138892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45932.299070138892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45932.299070138892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45932.299070138892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45932.299070138892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45932.299070138892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45932.299070138892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45932.299070138892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45932.299070138892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45932.299070138892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45932.299070138892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45932.299070138892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45932.299070138892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45932.299070138892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45932.299070138892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45932.299070138892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45932.299070138892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45932.299070138892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45932.299070138892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45932.299070138892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45932.299070138892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45932.299070138892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45932.299070138892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45932.299070138892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45932.299070138892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45932.299070138892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45932.299070138892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45932.299070138892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45932.299070138892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45932.299070138892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45932.299070138892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45932.299070138892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45932.299070138892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45932.299070138892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45932.299070138892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45932.299070138892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45932.299070138892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45932.299070138892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45932.299070138892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45932.299070138892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45932.299070138892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45932.299070138892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45932.299070138892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45932.299070138892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45932.299070138892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45932.299070138892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45932.299070138892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45932.299070138892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45932.299070138892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45932.299070138892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45932.299070138892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45932.299070138892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45932.299070138892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45932.299070138892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45932.299070138892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45932.299070138892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45932.299070138892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45932.299070138892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45932.299070138892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45932.299070138892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45932.299070138892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45932.299070138892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45932.299070138892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45932.299070138892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45932.299070138892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45932.299070138892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45932.299070138892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45932.299070138892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45932.299070138892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45932.299070138892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45932.299070138892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45932.299070138892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45932.299070138892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45932.299070138892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45932.299070138892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45932.299070138892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45932.299070138892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45932.299070138892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45932.299070138892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45932.299070138892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45932.299070138892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45932.299070138892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45932.299070138892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45932.299070138892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45932.299070138892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45932.299070138892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45932.299070138892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45932.299070138892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45932.299070138892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45932.299070138892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45932.299070138892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45932.299070138892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45932.299070138892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45932.299070138892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45932.299070138892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45932.299070138892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45932.299070138892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45932.299070138892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45932.299070138892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45932.299070138892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45932.299070138892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45932.299070138892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45932.299070138892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45932.299070138892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45932.299070138892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45932.299070138892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45932.299070138892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45932.299070138892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45932.299070138892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45932.299070138892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45932.299070138892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45932.299070138892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45932.299070138892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45932.299070138892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45932.299070138892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45932.299070138892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45932.299070138892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45932.299070138892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45932.299070138892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45932.299070138892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45932.299070138892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45932.299070138892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45932.299070138892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45932.299070138892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45932.299070138892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45932.299070138892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45932.299070138892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45932.299070138892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45932.299070138892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45932.299070138892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45932.299070138892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45932.299070138892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45932.299070138892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45932.299070138892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45932.299070138892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45932.299070138892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45932.299070138892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45932.299070138892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45932.299070138892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45932.299070138892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45932.299070138892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45932.299070138892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45932.299070138892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45932.299070138892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45932.299070138892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45932.299070138892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45932.299070138892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45932.299070138892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45932.299070138892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45932.299070138892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45932.299070138892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45932.299070138892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45932.299070138892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45932.299070138892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45932.299070138892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45932.299070138892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45932.299070138892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45932.299070138892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45932.299070138892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45932.299070138892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45932.299070138892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45932.299070138892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45932.299070138892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45932.299070138892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45932.299070138892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45932.299070138892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45932.299070138892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45932.299070138892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45932.299070138892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45932.299070138892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45932.299070138892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45932.299070138892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45932.299070138892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45932.299070138892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45932.299070138892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45932.299070138892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45932.299070138892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45932.299070138892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45932.299070138892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45932.299070138892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45932.299070138892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45932.299070138892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45932.299070138892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45932.299070138892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45932.299070138892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45932.299070138892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45932.299070138892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45932.299070138892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45932.299070138892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45932.299070138892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45932.299070138892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45932.299070138892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45932.299070138892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45932.299070138892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45932.299070138892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45932.299070138892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45932.299070138892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45932.299070138892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45932.299070138892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45932.299070138892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45932.299070138892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45932.299070138892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45932.299070138892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45932.299070138892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45932.299070138892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45932.299070138892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45932.299070138892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45932.299070138892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45932.299070138892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45932.299070138892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45932.299070138892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45932.299070138892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45932.299070138892</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45932.299070138892</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45932.299070138892</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45932.299070138892</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45932.299070138892</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45932.299070138892</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45932.299070138892</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45932.299070138892</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45932.299070138892</v>
      </c>
      <c r="H334" s="124"/>
      <c r="I334" s="120" t="str">
        <f>IFERROR(VLOOKUP(D334,DB!A:F,6,0),"")</f>
        <v/>
      </c>
      <c r="J334" s="119" t="str">
        <f>IFERROR(VLOOKUP(D334,DB!A:G,7,0),"")</f>
        <v/>
      </c>
      <c r="K334" s="125"/>
      <c r="L334" s="126" t="str">
        <f>IFERROR(VLOOKUP(D334,DB!A:I,9,0),"")</f>
        <v/>
      </c>
    </row>
  </sheetData>
  <dataValidations count="2">
    <dataValidation allowBlank="1" showInputMessage="1" showErrorMessage="1" sqref="E1" xr:uid="{380493DB-286A-4683-AF55-C78F04945A49}"/>
    <dataValidation type="list" allowBlank="1" showInputMessage="1" showErrorMessage="1" sqref="D10:D13 E7:E3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2025-10-02T04:11:10Z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